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orsag.sharepoint.com/sites/obchod_folder/Sdilene dokumenty/2025 solsol/7_2025 - vse (panely, baterky, stridace) - platnost od 18_7/VIP AJ/"/>
    </mc:Choice>
  </mc:AlternateContent>
  <xr:revisionPtr revIDLastSave="389" documentId="8_{ED1A1935-FA53-4D5E-BDD9-DC9325B3C306}" xr6:coauthVersionLast="47" xr6:coauthVersionMax="47" xr10:uidLastSave="{F0E2FE16-8DC0-496A-81F9-3A1DC368FC5D}"/>
  <bookViews>
    <workbookView xWindow="-120" yWindow="-120" windowWidth="29040" windowHeight="15840" xr2:uid="{7722126F-90DD-43DE-8B1A-659DA014E54D}"/>
  </bookViews>
  <sheets>
    <sheet name="VIP ENG" sheetId="1" r:id="rId1"/>
    <sheet name="Configurator" sheetId="3" r:id="rId2"/>
  </sheets>
  <externalReferences>
    <externalReference r:id="rId3"/>
  </externalReferences>
  <definedNames>
    <definedName name="_xlnm._FilterDatabase" localSheetId="1" hidden="1">Configurator!$A$32:$G$123</definedName>
    <definedName name="_xlnm.Criteria" localSheetId="1">Configurator!$G$1:$G$2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1" i="1" l="1"/>
  <c r="D271" i="1" s="1"/>
  <c r="V151" i="1"/>
  <c r="D194" i="1"/>
  <c r="G81" i="3"/>
  <c r="G66" i="3"/>
  <c r="G51" i="3"/>
  <c r="D505" i="1"/>
  <c r="D494" i="1"/>
  <c r="D493" i="1"/>
  <c r="D481" i="1"/>
  <c r="D474" i="1"/>
  <c r="D472" i="1"/>
  <c r="D470" i="1"/>
  <c r="D462" i="1"/>
  <c r="D444" i="1"/>
  <c r="D439" i="1"/>
  <c r="D419" i="1"/>
  <c r="D400" i="1"/>
  <c r="D388" i="1"/>
  <c r="D341" i="1"/>
  <c r="D340" i="1"/>
  <c r="D338" i="1"/>
  <c r="D333" i="1"/>
  <c r="D331" i="1"/>
  <c r="D330" i="1"/>
  <c r="D329" i="1"/>
  <c r="D325" i="1"/>
  <c r="D324" i="1"/>
  <c r="D323" i="1"/>
  <c r="D317" i="1"/>
  <c r="D316" i="1"/>
  <c r="D315" i="1"/>
  <c r="D314" i="1"/>
  <c r="D309" i="1"/>
  <c r="D302" i="1"/>
  <c r="D298" i="1"/>
  <c r="D291" i="1"/>
  <c r="D286" i="1"/>
  <c r="D274" i="1"/>
  <c r="D262" i="1"/>
  <c r="D250" i="1"/>
  <c r="D249" i="1"/>
  <c r="D244" i="1"/>
  <c r="D220" i="1"/>
  <c r="D218" i="1"/>
  <c r="D211" i="1"/>
  <c r="D207" i="1"/>
  <c r="D202" i="1"/>
  <c r="D201" i="1"/>
  <c r="D199" i="1"/>
  <c r="D165" i="1"/>
  <c r="D149" i="1"/>
  <c r="D141" i="1"/>
  <c r="D140" i="1"/>
  <c r="D139" i="1"/>
  <c r="D130" i="1"/>
  <c r="D119" i="1"/>
  <c r="D97" i="1"/>
  <c r="D66" i="1"/>
  <c r="D62" i="1"/>
  <c r="D60" i="1"/>
  <c r="D56" i="1"/>
  <c r="D53" i="1"/>
  <c r="D50" i="1"/>
  <c r="D48" i="1"/>
  <c r="D24" i="1"/>
  <c r="D12" i="1"/>
  <c r="D5" i="1"/>
  <c r="D157" i="1" l="1"/>
  <c r="D230" i="1"/>
  <c r="D189" i="1"/>
  <c r="D26" i="1"/>
  <c r="D17" i="1"/>
  <c r="D14" i="1"/>
  <c r="D20" i="1"/>
  <c r="D422" i="1"/>
  <c r="D29" i="1"/>
  <c r="D32" i="1"/>
  <c r="D63" i="1"/>
  <c r="D70" i="1"/>
  <c r="D143" i="1"/>
  <c r="D151" i="1"/>
  <c r="D228" i="1"/>
  <c r="D256" i="1"/>
  <c r="D308" i="1"/>
  <c r="D312" i="1"/>
  <c r="D319" i="1"/>
  <c r="D326" i="1"/>
  <c r="D336" i="1"/>
  <c r="D358" i="1"/>
  <c r="D401" i="1"/>
  <c r="D412" i="1"/>
  <c r="D421" i="1"/>
  <c r="D450" i="1"/>
  <c r="D486" i="1"/>
  <c r="D517" i="1"/>
  <c r="D322" i="1"/>
  <c r="D332" i="1"/>
  <c r="D339" i="1"/>
  <c r="D348" i="1"/>
  <c r="D426" i="1"/>
  <c r="D432" i="1"/>
  <c r="D438" i="1"/>
  <c r="D36" i="1"/>
  <c r="D121" i="1"/>
  <c r="D127" i="1"/>
  <c r="D148" i="1"/>
  <c r="D190" i="1"/>
  <c r="D214" i="1"/>
  <c r="D260" i="1"/>
  <c r="D280" i="1"/>
  <c r="D311" i="1"/>
  <c r="D318" i="1"/>
  <c r="D328" i="1"/>
  <c r="D335" i="1"/>
  <c r="D346" i="1"/>
  <c r="D389" i="1"/>
  <c r="D153" i="1"/>
  <c r="D163" i="1"/>
  <c r="D224" i="1"/>
  <c r="D321" i="1"/>
  <c r="D425" i="1"/>
  <c r="D431" i="1"/>
  <c r="D437" i="1"/>
  <c r="D65" i="1"/>
  <c r="D268" i="1"/>
  <c r="D304" i="1"/>
  <c r="D310" i="1"/>
  <c r="D320" i="1"/>
  <c r="D327" i="1"/>
  <c r="D334" i="1"/>
  <c r="D38" i="1"/>
  <c r="D41" i="1"/>
  <c r="D44" i="1"/>
  <c r="D64" i="1"/>
  <c r="D85" i="1"/>
  <c r="D155" i="1"/>
  <c r="D175" i="1"/>
  <c r="D226" i="1"/>
  <c r="D229" i="1"/>
  <c r="D303" i="1"/>
  <c r="D313" i="1"/>
  <c r="D337" i="1"/>
  <c r="D413" i="1"/>
  <c r="D99" i="1"/>
  <c r="D21" i="1"/>
  <c r="D33" i="1"/>
  <c r="D45" i="1"/>
  <c r="D57" i="1"/>
  <c r="D146" i="1"/>
  <c r="D520" i="1"/>
  <c r="D23" i="1"/>
  <c r="D424" i="1"/>
  <c r="D133" i="1"/>
  <c r="D145" i="1"/>
  <c r="D159" i="1"/>
  <c r="D171" i="1"/>
  <c r="D183" i="1"/>
  <c r="D307" i="1"/>
  <c r="D423" i="1"/>
  <c r="D429" i="1"/>
  <c r="D435" i="1"/>
  <c r="D441" i="1"/>
  <c r="D460" i="1"/>
  <c r="D508" i="1"/>
  <c r="D11" i="1"/>
  <c r="D35" i="1"/>
  <c r="D59" i="1"/>
  <c r="D430" i="1"/>
  <c r="D436" i="1"/>
  <c r="D9" i="1"/>
  <c r="D7" i="1"/>
  <c r="D19" i="1"/>
  <c r="D31" i="1"/>
  <c r="D43" i="1"/>
  <c r="D55" i="1"/>
  <c r="D72" i="1"/>
  <c r="D84" i="1"/>
  <c r="D96" i="1"/>
  <c r="D108" i="1"/>
  <c r="D120" i="1"/>
  <c r="D132" i="1"/>
  <c r="D144" i="1"/>
  <c r="D445" i="1"/>
  <c r="D532" i="1"/>
  <c r="D8" i="1"/>
  <c r="D6" i="1"/>
  <c r="D18" i="1"/>
  <c r="D30" i="1"/>
  <c r="D42" i="1"/>
  <c r="D54" i="1"/>
  <c r="D107" i="1"/>
  <c r="D195" i="1"/>
  <c r="D428" i="1"/>
  <c r="D434" i="1"/>
  <c r="D440" i="1"/>
  <c r="D496" i="1"/>
  <c r="D22" i="1"/>
  <c r="D58" i="1"/>
  <c r="D147" i="1"/>
  <c r="D161" i="1"/>
  <c r="D442" i="1"/>
  <c r="D446" i="1"/>
  <c r="D82" i="1"/>
  <c r="D142" i="1"/>
  <c r="D168" i="1"/>
  <c r="D10" i="1"/>
  <c r="D46" i="1"/>
  <c r="D16" i="1"/>
  <c r="D28" i="1"/>
  <c r="D40" i="1"/>
  <c r="D52" i="1"/>
  <c r="D427" i="1"/>
  <c r="D433" i="1"/>
  <c r="D47" i="1"/>
  <c r="D34" i="1"/>
  <c r="D15" i="1"/>
  <c r="D27" i="1"/>
  <c r="D39" i="1"/>
  <c r="D51" i="1"/>
  <c r="D68" i="1"/>
  <c r="D80" i="1"/>
  <c r="D448" i="1"/>
  <c r="D484" i="1"/>
  <c r="D13" i="1"/>
  <c r="D25" i="1"/>
  <c r="D37" i="1"/>
  <c r="D49" i="1"/>
  <c r="D61" i="1"/>
  <c r="D102" i="1"/>
  <c r="D187" i="1"/>
  <c r="D213" i="1"/>
  <c r="D225" i="1"/>
  <c r="D363" i="1"/>
  <c r="D443" i="1"/>
  <c r="D447" i="1"/>
  <c r="D306" i="1"/>
  <c r="D362" i="1"/>
  <c r="D374" i="1"/>
  <c r="D386" i="1"/>
  <c r="D398" i="1"/>
  <c r="D410" i="1"/>
  <c r="D531" i="1"/>
  <c r="D233" i="1"/>
  <c r="D305" i="1"/>
  <c r="D420" i="1"/>
  <c r="D458" i="1"/>
  <c r="D482" i="1"/>
  <c r="D506" i="1"/>
  <c r="D518" i="1"/>
  <c r="D530" i="1"/>
  <c r="D370" i="1"/>
  <c r="D418" i="1"/>
  <c r="D467" i="1"/>
  <c r="D479" i="1"/>
  <c r="D491" i="1"/>
  <c r="D503" i="1"/>
  <c r="D515" i="1"/>
  <c r="D527" i="1"/>
  <c r="D301" i="1"/>
  <c r="D345" i="1"/>
  <c r="D357" i="1"/>
  <c r="D454" i="1"/>
  <c r="D466" i="1"/>
  <c r="D478" i="1"/>
  <c r="D216" i="1"/>
  <c r="D252" i="1"/>
  <c r="D368" i="1"/>
  <c r="D416" i="1"/>
  <c r="D489" i="1"/>
  <c r="D501" i="1"/>
  <c r="D513" i="1"/>
  <c r="D525" i="1"/>
  <c r="D227" i="1"/>
  <c r="D263" i="1"/>
  <c r="D287" i="1"/>
  <c r="D452" i="1"/>
  <c r="D464" i="1"/>
  <c r="D476" i="1"/>
  <c r="D488" i="1"/>
  <c r="D342" i="1"/>
  <c r="D354" i="1"/>
  <c r="D366" i="1"/>
  <c r="D378" i="1"/>
  <c r="D511" i="1"/>
  <c r="D523" i="1"/>
  <c r="D67" i="1"/>
  <c r="D79" i="1"/>
  <c r="D91" i="1"/>
  <c r="D103" i="1"/>
  <c r="D115" i="1"/>
  <c r="D78" i="1"/>
  <c r="D90" i="1"/>
  <c r="D114" i="1"/>
  <c r="D126" i="1"/>
  <c r="D138" i="1"/>
  <c r="D77" i="1"/>
  <c r="D89" i="1"/>
  <c r="D101" i="1"/>
  <c r="D113" i="1"/>
  <c r="D125" i="1"/>
  <c r="D137" i="1"/>
  <c r="D76" i="1"/>
  <c r="D88" i="1"/>
  <c r="D100" i="1"/>
  <c r="D112" i="1"/>
  <c r="D124" i="1"/>
  <c r="D136" i="1"/>
  <c r="D75" i="1"/>
  <c r="D87" i="1"/>
  <c r="D111" i="1"/>
  <c r="D123" i="1"/>
  <c r="D135" i="1"/>
  <c r="D74" i="1"/>
  <c r="D86" i="1"/>
  <c r="D98" i="1"/>
  <c r="D110" i="1"/>
  <c r="D122" i="1"/>
  <c r="D134" i="1"/>
  <c r="D73" i="1"/>
  <c r="D109" i="1"/>
  <c r="D71" i="1"/>
  <c r="D83" i="1"/>
  <c r="D95" i="1"/>
  <c r="D131" i="1"/>
  <c r="D94" i="1"/>
  <c r="D106" i="1"/>
  <c r="D118" i="1"/>
  <c r="D69" i="1"/>
  <c r="D81" i="1"/>
  <c r="D93" i="1"/>
  <c r="D105" i="1"/>
  <c r="D117" i="1"/>
  <c r="D129" i="1"/>
  <c r="D92" i="1"/>
  <c r="D104" i="1"/>
  <c r="D116" i="1"/>
  <c r="D128" i="1"/>
  <c r="D177" i="1"/>
  <c r="D152" i="1"/>
  <c r="D164" i="1"/>
  <c r="D176" i="1"/>
  <c r="D188" i="1"/>
  <c r="D200" i="1"/>
  <c r="D212" i="1"/>
  <c r="D223" i="1"/>
  <c r="D150" i="1"/>
  <c r="D162" i="1"/>
  <c r="D174" i="1"/>
  <c r="D186" i="1"/>
  <c r="D198" i="1"/>
  <c r="D210" i="1"/>
  <c r="D222" i="1"/>
  <c r="D173" i="1"/>
  <c r="D185" i="1"/>
  <c r="D197" i="1"/>
  <c r="D209" i="1"/>
  <c r="D221" i="1"/>
  <c r="D160" i="1"/>
  <c r="D172" i="1"/>
  <c r="D184" i="1"/>
  <c r="D196" i="1"/>
  <c r="D208" i="1"/>
  <c r="D219" i="1"/>
  <c r="D158" i="1"/>
  <c r="D170" i="1"/>
  <c r="D182" i="1"/>
  <c r="D206" i="1"/>
  <c r="D169" i="1"/>
  <c r="D181" i="1"/>
  <c r="D193" i="1"/>
  <c r="D205" i="1"/>
  <c r="D217" i="1"/>
  <c r="D156" i="1"/>
  <c r="D180" i="1"/>
  <c r="D192" i="1"/>
  <c r="D204" i="1"/>
  <c r="D167" i="1"/>
  <c r="D179" i="1"/>
  <c r="D191" i="1"/>
  <c r="D203" i="1"/>
  <c r="D215" i="1"/>
  <c r="D154" i="1"/>
  <c r="D166" i="1"/>
  <c r="D178" i="1"/>
  <c r="D237" i="1"/>
  <c r="D261" i="1"/>
  <c r="D273" i="1"/>
  <c r="D285" i="1"/>
  <c r="D297" i="1"/>
  <c r="D236" i="1"/>
  <c r="D248" i="1"/>
  <c r="D272" i="1"/>
  <c r="D284" i="1"/>
  <c r="D296" i="1"/>
  <c r="D235" i="1"/>
  <c r="D247" i="1"/>
  <c r="D259" i="1"/>
  <c r="D283" i="1"/>
  <c r="D295" i="1"/>
  <c r="D234" i="1"/>
  <c r="D246" i="1"/>
  <c r="D258" i="1"/>
  <c r="D270" i="1"/>
  <c r="D282" i="1"/>
  <c r="D294" i="1"/>
  <c r="D245" i="1"/>
  <c r="D257" i="1"/>
  <c r="D269" i="1"/>
  <c r="D281" i="1"/>
  <c r="D293" i="1"/>
  <c r="D232" i="1"/>
  <c r="D292" i="1"/>
  <c r="D231" i="1"/>
  <c r="D243" i="1"/>
  <c r="D255" i="1"/>
  <c r="D267" i="1"/>
  <c r="D279" i="1"/>
  <c r="D242" i="1"/>
  <c r="D254" i="1"/>
  <c r="D266" i="1"/>
  <c r="D278" i="1"/>
  <c r="D290" i="1"/>
  <c r="D241" i="1"/>
  <c r="D253" i="1"/>
  <c r="D265" i="1"/>
  <c r="D277" i="1"/>
  <c r="D289" i="1"/>
  <c r="D240" i="1"/>
  <c r="D264" i="1"/>
  <c r="D276" i="1"/>
  <c r="D288" i="1"/>
  <c r="D300" i="1"/>
  <c r="D239" i="1"/>
  <c r="D251" i="1"/>
  <c r="D275" i="1"/>
  <c r="D299" i="1"/>
  <c r="D238" i="1"/>
  <c r="D353" i="1"/>
  <c r="D365" i="1"/>
  <c r="D377" i="1"/>
  <c r="D352" i="1"/>
  <c r="D364" i="1"/>
  <c r="D376" i="1"/>
  <c r="D351" i="1"/>
  <c r="D375" i="1"/>
  <c r="D387" i="1"/>
  <c r="D399" i="1"/>
  <c r="D411" i="1"/>
  <c r="D350" i="1"/>
  <c r="D349" i="1"/>
  <c r="D361" i="1"/>
  <c r="D373" i="1"/>
  <c r="D385" i="1"/>
  <c r="D397" i="1"/>
  <c r="D409" i="1"/>
  <c r="D360" i="1"/>
  <c r="D372" i="1"/>
  <c r="D384" i="1"/>
  <c r="D396" i="1"/>
  <c r="D408" i="1"/>
  <c r="D347" i="1"/>
  <c r="D359" i="1"/>
  <c r="D371" i="1"/>
  <c r="D383" i="1"/>
  <c r="D395" i="1"/>
  <c r="D407" i="1"/>
  <c r="D382" i="1"/>
  <c r="D394" i="1"/>
  <c r="D406" i="1"/>
  <c r="D369" i="1"/>
  <c r="D381" i="1"/>
  <c r="D393" i="1"/>
  <c r="D405" i="1"/>
  <c r="D417" i="1"/>
  <c r="D344" i="1"/>
  <c r="D356" i="1"/>
  <c r="D380" i="1"/>
  <c r="D392" i="1"/>
  <c r="D404" i="1"/>
  <c r="D343" i="1"/>
  <c r="D355" i="1"/>
  <c r="D367" i="1"/>
  <c r="D379" i="1"/>
  <c r="D391" i="1"/>
  <c r="D403" i="1"/>
  <c r="D415" i="1"/>
  <c r="D390" i="1"/>
  <c r="D402" i="1"/>
  <c r="D414" i="1"/>
  <c r="D498" i="1"/>
  <c r="D510" i="1"/>
  <c r="D522" i="1"/>
  <c r="D449" i="1"/>
  <c r="D461" i="1"/>
  <c r="D473" i="1"/>
  <c r="D485" i="1"/>
  <c r="D497" i="1"/>
  <c r="D509" i="1"/>
  <c r="D521" i="1"/>
  <c r="D459" i="1"/>
  <c r="D471" i="1"/>
  <c r="D483" i="1"/>
  <c r="D495" i="1"/>
  <c r="D507" i="1"/>
  <c r="D519" i="1"/>
  <c r="D457" i="1"/>
  <c r="D469" i="1"/>
  <c r="D529" i="1"/>
  <c r="D456" i="1"/>
  <c r="D468" i="1"/>
  <c r="D480" i="1"/>
  <c r="D492" i="1"/>
  <c r="D504" i="1"/>
  <c r="D516" i="1"/>
  <c r="D528" i="1"/>
  <c r="D455" i="1"/>
  <c r="D490" i="1"/>
  <c r="D502" i="1"/>
  <c r="D514" i="1"/>
  <c r="D526" i="1"/>
  <c r="D453" i="1"/>
  <c r="D465" i="1"/>
  <c r="D477" i="1"/>
  <c r="D500" i="1"/>
  <c r="D512" i="1"/>
  <c r="D524" i="1"/>
  <c r="D451" i="1"/>
  <c r="D463" i="1"/>
  <c r="D475" i="1"/>
  <c r="D487" i="1"/>
  <c r="D499" i="1"/>
  <c r="F125" i="3" l="1"/>
  <c r="G125" i="3" s="1"/>
  <c r="F124" i="3" a="1"/>
  <c r="F124" i="3" s="1"/>
  <c r="G124" i="3" s="1"/>
  <c r="F123" i="3"/>
  <c r="G123" i="3" s="1"/>
  <c r="F122" i="3"/>
  <c r="G122" i="3" s="1"/>
  <c r="F121" i="3"/>
  <c r="G121" i="3" s="1"/>
  <c r="F120" i="3" a="1"/>
  <c r="F120" i="3" s="1"/>
  <c r="G120" i="3" s="1"/>
  <c r="F119" i="3"/>
  <c r="G119" i="3" s="1"/>
  <c r="F118" i="3"/>
  <c r="G118" i="3" s="1"/>
  <c r="F117" i="3"/>
  <c r="G117" i="3" s="1"/>
  <c r="F115" i="3"/>
  <c r="G115" i="3" s="1"/>
  <c r="F114" i="3" a="1"/>
  <c r="F114" i="3" s="1"/>
  <c r="G114" i="3" s="1"/>
  <c r="F113" i="3"/>
  <c r="G113" i="3" s="1"/>
  <c r="F112" i="3"/>
  <c r="G112" i="3" s="1"/>
  <c r="F111" i="3"/>
  <c r="G111" i="3" s="1"/>
  <c r="F110" i="3" a="1"/>
  <c r="F110" i="3" s="1"/>
  <c r="G110" i="3" s="1"/>
  <c r="F109" i="3"/>
  <c r="G109" i="3" s="1"/>
  <c r="F108" i="3"/>
  <c r="G108" i="3" s="1"/>
  <c r="F107" i="3"/>
  <c r="G107" i="3" s="1"/>
  <c r="F105" i="3"/>
  <c r="G105" i="3" s="1"/>
  <c r="F104" i="3" a="1"/>
  <c r="F104" i="3" s="1"/>
  <c r="G104" i="3" s="1"/>
  <c r="F103" i="3"/>
  <c r="G103" i="3" s="1"/>
  <c r="F102" i="3"/>
  <c r="G102" i="3" s="1"/>
  <c r="F101" i="3"/>
  <c r="G101" i="3" s="1"/>
  <c r="F100" i="3" a="1"/>
  <c r="F100" i="3" s="1"/>
  <c r="G100" i="3" s="1"/>
  <c r="F99" i="3"/>
  <c r="G99" i="3" s="1"/>
  <c r="F98" i="3"/>
  <c r="G98" i="3" s="1"/>
  <c r="F97" i="3"/>
  <c r="G97" i="3" s="1"/>
  <c r="F95" i="3"/>
  <c r="G95" i="3" s="1"/>
  <c r="F94" i="3" a="1"/>
  <c r="F94" i="3" s="1"/>
  <c r="G94" i="3" s="1"/>
  <c r="F93" i="3"/>
  <c r="G93" i="3" s="1"/>
  <c r="F92" i="3"/>
  <c r="G92" i="3" s="1"/>
  <c r="F91" i="3"/>
  <c r="G91" i="3" s="1"/>
  <c r="F90" i="3" a="1"/>
  <c r="F90" i="3" s="1"/>
  <c r="G90" i="3" s="1"/>
  <c r="F89" i="3"/>
  <c r="G89" i="3" s="1"/>
  <c r="F88" i="3"/>
  <c r="G88" i="3" s="1"/>
  <c r="F87" i="3"/>
  <c r="G87" i="3" s="1"/>
  <c r="F85" i="3"/>
  <c r="G85" i="3" s="1"/>
  <c r="F84" i="3"/>
  <c r="G84" i="3" s="1"/>
  <c r="F83" i="3"/>
  <c r="G83" i="3" s="1"/>
  <c r="F82" i="3"/>
  <c r="G82" i="3" s="1"/>
  <c r="F80" i="3"/>
  <c r="G80" i="3" s="1"/>
  <c r="F79" i="3"/>
  <c r="G79" i="3" s="1"/>
  <c r="F78" i="3"/>
  <c r="G78" i="3" s="1"/>
  <c r="F77" i="3"/>
  <c r="G77" i="3" s="1"/>
  <c r="F76" i="3" a="1"/>
  <c r="F76" i="3" s="1"/>
  <c r="G76" i="3" s="1"/>
  <c r="F75" i="3"/>
  <c r="G75" i="3" s="1"/>
  <c r="F74" i="3" a="1"/>
  <c r="F74" i="3" s="1"/>
  <c r="G74" i="3" s="1"/>
  <c r="F73" i="3"/>
  <c r="G73" i="3" s="1"/>
  <c r="F72" i="3"/>
  <c r="G72" i="3" s="1"/>
  <c r="F70" i="3"/>
  <c r="G70" i="3" s="1"/>
  <c r="F69" i="3"/>
  <c r="G69" i="3" s="1"/>
  <c r="F68" i="3"/>
  <c r="G68" i="3" s="1"/>
  <c r="F67" i="3"/>
  <c r="G67" i="3" s="1"/>
  <c r="F65" i="3"/>
  <c r="G65" i="3" s="1"/>
  <c r="F64" i="3"/>
  <c r="G64" i="3" s="1"/>
  <c r="F63" i="3"/>
  <c r="G63" i="3" s="1"/>
  <c r="F62" i="3"/>
  <c r="G62" i="3" s="1"/>
  <c r="F61" i="3" a="1"/>
  <c r="F61" i="3" s="1"/>
  <c r="G61" i="3" s="1"/>
  <c r="F60" i="3"/>
  <c r="G60" i="3" s="1"/>
  <c r="F59" i="3" a="1"/>
  <c r="F59" i="3" s="1"/>
  <c r="G59" i="3" s="1"/>
  <c r="F58" i="3"/>
  <c r="G58" i="3" s="1"/>
  <c r="F57" i="3"/>
  <c r="G57" i="3" s="1"/>
  <c r="F55" i="3"/>
  <c r="G55" i="3" s="1"/>
  <c r="F54" i="3"/>
  <c r="G54" i="3" s="1"/>
  <c r="F53" i="3"/>
  <c r="G53" i="3" s="1"/>
  <c r="F52" i="3"/>
  <c r="G52" i="3" s="1"/>
  <c r="F50" i="3"/>
  <c r="G50" i="3" s="1"/>
  <c r="F49" i="3"/>
  <c r="G49" i="3" s="1"/>
  <c r="F48" i="3"/>
  <c r="G48" i="3" s="1"/>
  <c r="F47" i="3"/>
  <c r="G47" i="3" s="1"/>
  <c r="F46" i="3" a="1"/>
  <c r="F46" i="3" s="1"/>
  <c r="G46" i="3" s="1"/>
  <c r="F45" i="3"/>
  <c r="G45" i="3" s="1"/>
  <c r="F44" i="3" a="1"/>
  <c r="F44" i="3" s="1"/>
  <c r="G44" i="3" s="1"/>
  <c r="F43" i="3"/>
  <c r="G43" i="3" s="1"/>
  <c r="F42" i="3"/>
  <c r="G42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 a="1"/>
  <c r="F34" i="3" s="1"/>
  <c r="G34" i="3" s="1"/>
  <c r="F33" i="3"/>
  <c r="G33" i="3" s="1"/>
  <c r="G71" i="3" l="1"/>
  <c r="G56" i="3"/>
  <c r="G106" i="3"/>
  <c r="G41" i="3"/>
  <c r="G116" i="3"/>
  <c r="G96" i="3"/>
  <c r="G86" i="3"/>
  <c r="G126" i="3"/>
  <c r="A12" i="3" l="1" a="1"/>
  <c r="A12" i="3" s="1"/>
  <c r="C3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<sst xmlns="http://schemas.openxmlformats.org/spreadsheetml/2006/main" count="6202" uniqueCount="1558">
  <si>
    <t>Category</t>
  </si>
  <si>
    <t>Brand</t>
  </si>
  <si>
    <t xml:space="preserve">Type </t>
  </si>
  <si>
    <t>MODEL</t>
  </si>
  <si>
    <t>PLU</t>
  </si>
  <si>
    <t xml:space="preserve">Power [Wp] </t>
  </si>
  <si>
    <t xml:space="preserve">Container price [€/Wp] </t>
  </si>
  <si>
    <t xml:space="preserve">Pallet price [€/Wp] </t>
  </si>
  <si>
    <t>Item price [€/Wp]</t>
  </si>
  <si>
    <t xml:space="preserve">Container price [€/Pcs] </t>
  </si>
  <si>
    <t xml:space="preserve">Pallet price [€/Pcs] </t>
  </si>
  <si>
    <t>Item price [€/Pcs]</t>
  </si>
  <si>
    <t>On stock [Pcs]</t>
  </si>
  <si>
    <t>Frame</t>
  </si>
  <si>
    <t>Background</t>
  </si>
  <si>
    <t>Pcs/palet</t>
  </si>
  <si>
    <t>Pcs/cnt</t>
  </si>
  <si>
    <t>Product warranty</t>
  </si>
  <si>
    <t>Performance warranty</t>
  </si>
  <si>
    <t>Efficiency</t>
  </si>
  <si>
    <t>Dimensions [mm]</t>
  </si>
  <si>
    <t>Sloupec1</t>
  </si>
  <si>
    <t>Sloupec2</t>
  </si>
  <si>
    <t>Description</t>
  </si>
  <si>
    <t>Accessories</t>
  </si>
  <si>
    <t>Growatt SPH10000TL3 BH-UP</t>
  </si>
  <si>
    <t>Growatt MID 15KTL3-XH</t>
  </si>
  <si>
    <t>Growatt MID 20KTL3-XH</t>
  </si>
  <si>
    <t>Growatt MID 25KTL3-XH</t>
  </si>
  <si>
    <t>Growatt MID 30KTL3-XH</t>
  </si>
  <si>
    <t>Growatt APX 5.0P Battery Base</t>
  </si>
  <si>
    <t>Growatt APX 5.0P Paraller cable</t>
  </si>
  <si>
    <t>Growatt WIT 50K-HU</t>
  </si>
  <si>
    <t>Growatt WIT 75K-HU</t>
  </si>
  <si>
    <t>Growatt WIT 100K-HU</t>
  </si>
  <si>
    <t>Growatt APX 14.3P BMS (HVC100140-C1) 129-200kWh</t>
  </si>
  <si>
    <t>Growatt APX 14.3P BMS (100083-P1-EU) 71-114kWh</t>
  </si>
  <si>
    <t>Growatt APX14.3P-B1 Series cable</t>
  </si>
  <si>
    <t>Growatt ShineWiLan-X2</t>
  </si>
  <si>
    <t>Growatt TPM-CT-E-EU (250/5A)</t>
  </si>
  <si>
    <t>Energy meter for WIT inverters</t>
  </si>
  <si>
    <t>Growatt TPM-CT-E-EU (600/5A)</t>
  </si>
  <si>
    <t>Skrýt</t>
  </si>
  <si>
    <t>Technology</t>
  </si>
  <si>
    <t xml:space="preserve">Battery capacity kWh for MOD + MID </t>
  </si>
  <si>
    <t>Ano</t>
  </si>
  <si>
    <t>Growatt MOD 10KTL3 XH BP</t>
  </si>
  <si>
    <t>10 kW</t>
  </si>
  <si>
    <t>Ne</t>
  </si>
  <si>
    <t>Inverter size kW</t>
  </si>
  <si>
    <t>Battery capacity kWh for WIT 50-100 HU</t>
  </si>
  <si>
    <t>15 kW</t>
  </si>
  <si>
    <t>SEM-X (100kW)</t>
  </si>
  <si>
    <t>Backup box for 10 KW inverters</t>
  </si>
  <si>
    <t>Number of sets</t>
  </si>
  <si>
    <t>20 kW</t>
  </si>
  <si>
    <t>SEM-X (300kW)</t>
  </si>
  <si>
    <t>Backup box for 15-30 KW inverters</t>
  </si>
  <si>
    <t>25 kW</t>
  </si>
  <si>
    <t>SEM-X (600kW)</t>
  </si>
  <si>
    <t>30 kW</t>
  </si>
  <si>
    <t>SEM-X (1MW)</t>
  </si>
  <si>
    <t>Smart energy manager for WIT</t>
  </si>
  <si>
    <t>Growatt WIT 50KTL3-HU</t>
  </si>
  <si>
    <t>50 kW</t>
  </si>
  <si>
    <t>Growatt WIT 75KTL3-HU</t>
  </si>
  <si>
    <t>75 kW</t>
  </si>
  <si>
    <t>Growatt WIT 100KTL3-HU</t>
  </si>
  <si>
    <t>100 kW</t>
  </si>
  <si>
    <t>Power kW</t>
  </si>
  <si>
    <t>Name</t>
  </si>
  <si>
    <t>Note</t>
  </si>
  <si>
    <t>Quantity</t>
  </si>
  <si>
    <t>EUR price</t>
  </si>
  <si>
    <t xml:space="preserve"> </t>
  </si>
  <si>
    <t>Technologie</t>
  </si>
  <si>
    <t>Výkon kW</t>
  </si>
  <si>
    <t>Název</t>
  </si>
  <si>
    <t>Poznámka</t>
  </si>
  <si>
    <t>Množství</t>
  </si>
  <si>
    <t>Cena EUR</t>
  </si>
  <si>
    <t>MOD 10KTL3-XH BP</t>
  </si>
  <si>
    <t>Required</t>
  </si>
  <si>
    <t>APX 5.0P-B1</t>
  </si>
  <si>
    <t>APX 98020-P1</t>
  </si>
  <si>
    <t>TPM-E</t>
  </si>
  <si>
    <t>ShineWifi-X</t>
  </si>
  <si>
    <t>Part of the set</t>
  </si>
  <si>
    <t>SYN-50-XH-30</t>
  </si>
  <si>
    <t>-</t>
  </si>
  <si>
    <t>Total price</t>
  </si>
  <si>
    <t>Baterie Growatt APX 14.3P-B1</t>
  </si>
  <si>
    <t>Base Growatt APX 14.3P-B1 Battery Base</t>
  </si>
  <si>
    <t>Kabel Growatt APX14.3P-B1 Battery cable</t>
  </si>
  <si>
    <t>APX 98034-P2</t>
  </si>
  <si>
    <t>SYN-100-XH-30</t>
  </si>
  <si>
    <t>APX Cascading Communication Cable</t>
  </si>
  <si>
    <t>Celková cena</t>
  </si>
  <si>
    <t>UPDATE OF PRICE LIST SOLSOL s.r.o. 7/2025</t>
  </si>
  <si>
    <t>Validity from: 18.7.2025</t>
  </si>
  <si>
    <t>Projects over 1MWP are priced individually on sales@solsol.cz</t>
  </si>
  <si>
    <t>From 1.4.2023, a recycling fee of 2 CZK/1 kg or its equivalent in EUR will be charged to the price of the PV panel - valid only for clients in the Czech republic. This recycling fee is not valid for clients outside the Czech republic.</t>
  </si>
  <si>
    <t>From 1.1.2025, a recycling fee of 2,5 CZK/1 kg or its equivalent in EUR will be charged to the price of the battery - valid only for clients in the Czech republic. This recycling fee is not valid for clients outside the Czech republic.</t>
  </si>
  <si>
    <t>SOLSOL s.r.o. Brno, 616 00, Technická 3029, CZ, Tel: +420 774 836 148, sales@solsol.cz, www.solsol.cz</t>
  </si>
  <si>
    <t>Tax ID: CZ29360391 registered with the Regional Court Brno, Section C, File 75143</t>
  </si>
  <si>
    <t>The price list is valid from 18.7.2025 until the new price list is issued.</t>
  </si>
  <si>
    <t>From 1.7.2025, a recycling fee of 1,32 CZK/1 kg or its equivalent in EUR will be charged to the price of the inverter - valid only for clients in the Czech republic. This recycling fee is not valid for clients outside the Czech republic.</t>
  </si>
  <si>
    <t>Panel</t>
  </si>
  <si>
    <t>AEG</t>
  </si>
  <si>
    <t>PERC Shingle</t>
  </si>
  <si>
    <t>Black</t>
  </si>
  <si>
    <t>1719 x 1140 x 30</t>
  </si>
  <si>
    <t>FV panel AEG AS-M3407U-S(M6)-400/HV 400Wp FB</t>
  </si>
  <si>
    <t>https://solsol.cz/en/plu/101406</t>
  </si>
  <si>
    <t>1812 x 1096 x 30</t>
  </si>
  <si>
    <t>FV panel AEG AS-M3057U-S(G12)-410/HV</t>
  </si>
  <si>
    <t>https://solsol.cz/en/plu/101413</t>
  </si>
  <si>
    <t>Perc</t>
  </si>
  <si>
    <t>White</t>
  </si>
  <si>
    <t>1722 x 1134 x 30</t>
  </si>
  <si>
    <t>FV panel AEG AS-M1083Z-H(M10) 410Wp</t>
  </si>
  <si>
    <t>https://solsol.cz/en/plu/101414</t>
  </si>
  <si>
    <t>TOPCON bifacial</t>
  </si>
  <si>
    <t>Black Glass</t>
  </si>
  <si>
    <t>AEG AS-M1088B-BH(M10) 425/HV FB</t>
  </si>
  <si>
    <t>https://solsol.cz/en/plu/101422</t>
  </si>
  <si>
    <t>1899 x 1096 x 30</t>
  </si>
  <si>
    <t>FV panel AEG AS-M3207U-S(G12)-430/HV 430Wp FB</t>
  </si>
  <si>
    <t>https://solsol.cz/en/plu/101431</t>
  </si>
  <si>
    <t xml:space="preserve">1762 x 1134 x 30 </t>
  </si>
  <si>
    <t>FV panel AEG AS-M1082B-BH(RM10)-440Wp FB 30y warranty</t>
  </si>
  <si>
    <t>https://solsol.cz/en/plu/101440</t>
  </si>
  <si>
    <t>PERC</t>
  </si>
  <si>
    <t>2094 x 1038 x 35</t>
  </si>
  <si>
    <t>FV panel AEG AS-M1448Z-H(M6) 450/HV 450wp</t>
  </si>
  <si>
    <t>https://solsol.cz/en/plu/101459</t>
  </si>
  <si>
    <t>TOPCON</t>
  </si>
  <si>
    <t>1762 x 1134 x 30</t>
  </si>
  <si>
    <t>AEG AS-M1082Z-H(RM10) 450Wp</t>
  </si>
  <si>
    <t>https://solsol.cz/en/plu/101460</t>
  </si>
  <si>
    <t>1903 x 1134 x 35</t>
  </si>
  <si>
    <t>FV panel AEG AS-M1203Z-H(M10)-460/HV</t>
  </si>
  <si>
    <t>https://solsol.cz/en/plu/101462</t>
  </si>
  <si>
    <t>1757 x 1134 x 30</t>
  </si>
  <si>
    <t>AEG AS-M1089B-GA(M10)/HV 450/HV 450Wp FB</t>
  </si>
  <si>
    <t>https://solsol.cz/en/plu/101463</t>
  </si>
  <si>
    <t>FV panel AEG AS-M1082B-BH(RM10)-450/HV 450Wp FB</t>
  </si>
  <si>
    <t>https://solsol.cz/en/plu/101464</t>
  </si>
  <si>
    <t xml:space="preserve">TOPCON </t>
  </si>
  <si>
    <t>Glass</t>
  </si>
  <si>
    <t>1908 x 1134 x 30</t>
  </si>
  <si>
    <t>AEG AS-M1203Z-MH(M10) 480/HV 480Wp BF 30y warranty</t>
  </si>
  <si>
    <t>https://solsol.cz/en/plu/101481</t>
  </si>
  <si>
    <t>White glass</t>
  </si>
  <si>
    <t>1903 x 1134 x 30</t>
  </si>
  <si>
    <t>FV panel AEG AS-M1208Y-BH(M10) 480/ HV 480Wp</t>
  </si>
  <si>
    <t>https://solsol.cz/en/plu/101482</t>
  </si>
  <si>
    <t>22.60%</t>
  </si>
  <si>
    <t>1950 x 1134 x 30</t>
  </si>
  <si>
    <t>FV panel AEG AS-M1202B-BH(RM10)- 500/HV 500Wp FB</t>
  </si>
  <si>
    <t>https://solsol.cz/en/plu/101500</t>
  </si>
  <si>
    <t>2094 x 1134 x 35</t>
  </si>
  <si>
    <t>FV panel AEG AS-M1322Z-H(M10) 500 Wp BF</t>
  </si>
  <si>
    <t>https://solsol.cz/en/plu/101501</t>
  </si>
  <si>
    <t>TOPCON  bifacial</t>
  </si>
  <si>
    <t>FV panel AEG AS-M1322Z-BH(M10)-530Wp BF 30y warranty</t>
  </si>
  <si>
    <t>https://solsol.cz/en/plu/101531</t>
  </si>
  <si>
    <t>2279 x 1134 x 35</t>
  </si>
  <si>
    <t>FV panel AEG AS-M1442Z-H(M10) 550Wp 25 Years warranty</t>
  </si>
  <si>
    <t>https://solsol.cz/en/plu/101550</t>
  </si>
  <si>
    <t>2278 x 1134 x 30</t>
  </si>
  <si>
    <t>FV panel AEG AS-M1443Y-BH(M10)-580/HV 580 Wp FB</t>
  </si>
  <si>
    <t>https://solsol.cz/en/plu/101580</t>
  </si>
  <si>
    <t>Canadian Solar</t>
  </si>
  <si>
    <t xml:space="preserve">PERC </t>
  </si>
  <si>
    <t>Silver</t>
  </si>
  <si>
    <t>FV panel Canadian Solar CS6L-455MS SLV 30mm</t>
  </si>
  <si>
    <t>https://solsol.cz/en/plu/104450</t>
  </si>
  <si>
    <t>FV panel Canadian Solar CS6L-455MS BW 30mm</t>
  </si>
  <si>
    <t>https://solsol.cz/en/plu/104460</t>
  </si>
  <si>
    <t>FV panel Canadian Solar CS6L-460MS BW 30mm</t>
  </si>
  <si>
    <t>https://solsol.cz/en/plu/104463</t>
  </si>
  <si>
    <t>1800x1134x30mm</t>
  </si>
  <si>
    <t>FV panel Canadian Solar CS6.1-54TD-455 BF 455Wp 30mm frame</t>
  </si>
  <si>
    <t>https://solsol.cz/en/plu/104465</t>
  </si>
  <si>
    <t>FV panel Canadian Solar CS6.1-54TD-460 BF 460Wp 30mm frame</t>
  </si>
  <si>
    <t>https://solsol.cz/en/plu/104466</t>
  </si>
  <si>
    <t>TOPCON Bifacial</t>
  </si>
  <si>
    <t>FV panel Canadian Solar CS6.1-54TB-450 BF 450Wp 30mm frame</t>
  </si>
  <si>
    <t>https://solsol.cz/en/plu/104467</t>
  </si>
  <si>
    <t>1994x1134x30mm</t>
  </si>
  <si>
    <t>FV panel Canadian Solar CS6.1-60TB-500 BF 500Wp 30mm frame</t>
  </si>
  <si>
    <t>https://solsol.cz/en/plu/104500</t>
  </si>
  <si>
    <t xml:space="preserve">PERC  </t>
  </si>
  <si>
    <t>2261 x 1134 x 30</t>
  </si>
  <si>
    <t>FV panel Canadian Solar CS6W-550MS SLV 550Wp - 30mm frame</t>
  </si>
  <si>
    <t>https://solsol.cz/en/plu/104552</t>
  </si>
  <si>
    <t>FV panel Canadian Solar CS6W-555MS SLV 555Wp 30mm frame</t>
  </si>
  <si>
    <t>https://solsol.cz/en/plu/104553</t>
  </si>
  <si>
    <t>2278x1134x30mm</t>
  </si>
  <si>
    <t>FV panel Canadian Solar CS6W-T 570 SLV 570Wp 30mm frame</t>
  </si>
  <si>
    <t>https://solsol.cz/en/plu/104570</t>
  </si>
  <si>
    <t>FV panel Canadian Solar CS6W-580T SLV 580Wp 30mm frame</t>
  </si>
  <si>
    <t>https://solsol.cz/en/plu/104580</t>
  </si>
  <si>
    <t xml:space="preserve">PERC Bifacial  </t>
  </si>
  <si>
    <t>2172 x 1303 x 35</t>
  </si>
  <si>
    <t>FV panel Canadian Solar CS7L-595MB-AG 595Wp</t>
  </si>
  <si>
    <t>https://solsol.cz/en/plu/104590</t>
  </si>
  <si>
    <t>FV panel Canadian Solar CS7L-600MB-AG 600Wp</t>
  </si>
  <si>
    <t>https://solsol.cz/en/plu/104600</t>
  </si>
  <si>
    <t>2384x1303x35mm</t>
  </si>
  <si>
    <t>FV panel Canadian Solar CS7N-665MS SLV 665Wp</t>
  </si>
  <si>
    <t>https://solsol.cz/en/plu/104661</t>
  </si>
  <si>
    <t>Energetica</t>
  </si>
  <si>
    <t>PERC M6 - 120 cell</t>
  </si>
  <si>
    <t>1780 x 1042 x 36</t>
  </si>
  <si>
    <t>FV panel Energetica e.Classic M HC 370Wp FB</t>
  </si>
  <si>
    <t>https://solsol.cz/en/plu/105371</t>
  </si>
  <si>
    <t>FV panel Energetica e.Classic M HC 375Wp FB</t>
  </si>
  <si>
    <t>https://solsol.cz/en/plu/105372</t>
  </si>
  <si>
    <t>FV panel Energetica e.Classic M HC 385Wp BF</t>
  </si>
  <si>
    <t>https://solsol.cz/en/plu/105384</t>
  </si>
  <si>
    <t>EXE</t>
  </si>
  <si>
    <t>1722 x 1134 x 35</t>
  </si>
  <si>
    <t>FV panel EXE Solar A-HCM415/108 BF 415Wp</t>
  </si>
  <si>
    <t>https://solsol.cz/en/plu/106411</t>
  </si>
  <si>
    <t>1909 x 1134 x 35</t>
  </si>
  <si>
    <t>FV panel EXE Solar A-HCM460/120 BF 460Wp</t>
  </si>
  <si>
    <t>https://solsol.cz/en/plu/106461</t>
  </si>
  <si>
    <t>Solitek</t>
  </si>
  <si>
    <t>PERC bifacial</t>
  </si>
  <si>
    <t>1770x1049x7,1mm</t>
  </si>
  <si>
    <t>FV panel Solitek SOLID Agro Bifacial B.40 245Wp</t>
  </si>
  <si>
    <t>https://solsol.cz/en/plu/113243</t>
  </si>
  <si>
    <t>PERC Bifacial</t>
  </si>
  <si>
    <t>1770 x 1049 x 7,1</t>
  </si>
  <si>
    <t>FV panel Solitek SOLID Bifacial B.60 360Wp</t>
  </si>
  <si>
    <t>https://solsol.cz/en/plu/113363</t>
  </si>
  <si>
    <t>FV panel Solitek SOLID Bifacial GG-F B.60 (AGC) 370Wp</t>
  </si>
  <si>
    <t>https://solsol.cz//en/plu/113370</t>
  </si>
  <si>
    <t>SUNPOWER</t>
  </si>
  <si>
    <t>PERC MONO -  SHINGLE</t>
  </si>
  <si>
    <t>1690 x 1160 x 35</t>
  </si>
  <si>
    <t>FV panel SunPower SPR - P3 - 385Wp BLC E3 AC</t>
  </si>
  <si>
    <t>https://solsol.cz/en/plu/115380</t>
  </si>
  <si>
    <t xml:space="preserve"> MONO IBC*</t>
  </si>
  <si>
    <t xml:space="preserve">1690 x 1046 x 40 </t>
  </si>
  <si>
    <t>FV panel SunPower SPR MAX3 - 400Wp BLC</t>
  </si>
  <si>
    <t>https://solsol.cz/en/plu/115401</t>
  </si>
  <si>
    <t>FV panel SunPower SPR MAX3 - 400Wp COM</t>
  </si>
  <si>
    <t>https://solsol.cz/en/plu/115403</t>
  </si>
  <si>
    <t>PERC MONO -  SHINGLE</t>
  </si>
  <si>
    <t>1808 x 1086 x 30</t>
  </si>
  <si>
    <t>FV panel SunPower P6 410Wp BLC</t>
  </si>
  <si>
    <t>https://solsol.cz/en/plu/115410</t>
  </si>
  <si>
    <t>2066 x 998 x 40</t>
  </si>
  <si>
    <t>FV panel SunPower P3 420Wp COM</t>
  </si>
  <si>
    <t>https://solsol.cz/en/plu/115421</t>
  </si>
  <si>
    <t>1812 x 1046 x 40</t>
  </si>
  <si>
    <t>FV panel SunPower SPR MAX3 425Wp</t>
  </si>
  <si>
    <t>https://solsol.cz/en/plu/115422</t>
  </si>
  <si>
    <t>MONO IBC*</t>
  </si>
  <si>
    <t>1872 x 1032 x 40</t>
  </si>
  <si>
    <t>FV panel SunPower SPR - MAX6 - 425Wp E3 AC</t>
  </si>
  <si>
    <t>https://solsol.cz/en/plu/115423</t>
  </si>
  <si>
    <t>PERC MONO IBC*</t>
  </si>
  <si>
    <t>2047 x 1039 x 35</t>
  </si>
  <si>
    <t>FV panel SunPower MAX6 460Wp COM</t>
  </si>
  <si>
    <t>https://solsol.cz/en/plu/115461</t>
  </si>
  <si>
    <t>Bisol</t>
  </si>
  <si>
    <t>Orange</t>
  </si>
  <si>
    <t>1722x1134x30mm</t>
  </si>
  <si>
    <t>FV panel BISOL Spectrum BDO 280 Terracotta Orange 280Wp</t>
  </si>
  <si>
    <t>https://solsol.cz//en/plu/118281</t>
  </si>
  <si>
    <t>FV panel BISOL Spectrum BDO 305 Terracotta Orange 305Wp</t>
  </si>
  <si>
    <t>https://solsol.cz/en/plu/118281</t>
  </si>
  <si>
    <t>1770 x 1050 x 35</t>
  </si>
  <si>
    <t>FV panel BISOL Duplex BDO 375Wp FB</t>
  </si>
  <si>
    <t>https://solsol.cz/en/plu/118371</t>
  </si>
  <si>
    <t>2110 x 1050 x 40</t>
  </si>
  <si>
    <t>FV panel BISOL Duplex BBO 450Wp FB</t>
  </si>
  <si>
    <t>https://solsol.cz/en/plu/118372</t>
  </si>
  <si>
    <t>FV panel BISOL Duplex BBO 500Wp FB</t>
  </si>
  <si>
    <t>https://solsol.cz/en/plu/118500</t>
  </si>
  <si>
    <t>Black, bez rámu</t>
  </si>
  <si>
    <t xml:space="preserve">2087 x 1128 x 20 </t>
  </si>
  <si>
    <t>FV panel BISOL Laminate BBO 500Wp FB</t>
  </si>
  <si>
    <t>https://solsol.cz/en/plu/118501</t>
  </si>
  <si>
    <t>FV panel Bisol Supreme BDO 435W FB</t>
  </si>
  <si>
    <t>https://solsol.cz/en/plu/118435</t>
  </si>
  <si>
    <t>BAUER SOLAR</t>
  </si>
  <si>
    <t>PERC single glass</t>
  </si>
  <si>
    <t>FV panel BAUER SOLAR 400W 30mm frame</t>
  </si>
  <si>
    <t>https://solsol.cz/en/plu/119402</t>
  </si>
  <si>
    <t>FV panel BAUER SOLAR 405W 30mm frame</t>
  </si>
  <si>
    <t>https://solsol.cz/en/plu/119403</t>
  </si>
  <si>
    <t>1762x1134x30mm</t>
  </si>
  <si>
    <t>FV panel BAUER SOLAR BS-440-108M10HBB-GG 440WP</t>
  </si>
  <si>
    <t>https://solsol.cz/en/plu/119440</t>
  </si>
  <si>
    <t>Black/Glass</t>
  </si>
  <si>
    <t>FV panel BAUER SOLAR BS-450-108M10HBB-GG 450WP FB</t>
  </si>
  <si>
    <t>https://solsol.cz/en/plu/119450</t>
  </si>
  <si>
    <t>1908x1134x30mm</t>
  </si>
  <si>
    <t>FV panel BAUER SOLAR BS-120M10HBB-GG 470Wp</t>
  </si>
  <si>
    <t>https://solsol.cz/en/plu/119470</t>
  </si>
  <si>
    <t>2256 x 1133 x 35</t>
  </si>
  <si>
    <t>FV panel BAUER SOLAR BS-540-144M10HBB 540Wp</t>
  </si>
  <si>
    <t>https://solsol.cz/en/plu/119541</t>
  </si>
  <si>
    <t>2278x1134x35mm</t>
  </si>
  <si>
    <t>FV panel Bauer Solar BS-560-144M10HBB-GG 560Wp</t>
  </si>
  <si>
    <t>https://solsol.cz/en/plu/119560</t>
  </si>
  <si>
    <t>JA SOLAR</t>
  </si>
  <si>
    <t>2285x1134x35mm</t>
  </si>
  <si>
    <t>FV panel JA Solar JAM72D30 550Wp SLV</t>
  </si>
  <si>
    <t>https://solsol.cz/en/plu/120550</t>
  </si>
  <si>
    <t>1769x1052x35mm</t>
  </si>
  <si>
    <t>FV panel JA Solar JAM60S20 385/MR/1500V SLV</t>
  </si>
  <si>
    <t>https://solsol.cz/en/plu/120380</t>
  </si>
  <si>
    <t>DAH SOLAR</t>
  </si>
  <si>
    <t>1766x1132x32mm</t>
  </si>
  <si>
    <t>FV balkonovy SET DAH DHT-M56X10/FS(BB) 420Wx2 FB</t>
  </si>
  <si>
    <t>https://solsol.cz/en/plu/120420</t>
  </si>
  <si>
    <t>FV panel DAH DHN-54R18/DG(BW) 455Wp BF</t>
  </si>
  <si>
    <t>https://solsol.cz/en/plu/120451</t>
  </si>
  <si>
    <t>TOPCON fullscreen</t>
  </si>
  <si>
    <t>1903x1134x32mm</t>
  </si>
  <si>
    <t>FV panel DAH DHN-60X16/FS(BB) 485 FB</t>
  </si>
  <si>
    <t>https://solsol.cz/en/plu/120480</t>
  </si>
  <si>
    <t>TOPCON bifacial double glass</t>
  </si>
  <si>
    <t>FV panel DAH DHN-60R18-DG(BB) 500W FB bifacial</t>
  </si>
  <si>
    <t>https://solsol.cz//en/plu/138500</t>
  </si>
  <si>
    <t>2279x1134x35mm</t>
  </si>
  <si>
    <t>FV panel DAH DHM-72X10-550Wp SLV</t>
  </si>
  <si>
    <t>https://solsol.cz/en/plu/120551</t>
  </si>
  <si>
    <t>Glass/Orange</t>
  </si>
  <si>
    <t>FV panel DAH DHN-54R20/DG(RR) ochre brown (Terracotta brown)  400Wp</t>
  </si>
  <si>
    <t>2279x1134x30mm</t>
  </si>
  <si>
    <t>FV panel DAH DHN-72x16/DG - 580</t>
  </si>
  <si>
    <t>https://solsol.cz//en/plu/120580</t>
  </si>
  <si>
    <t>Jolywood</t>
  </si>
  <si>
    <t xml:space="preserve">TOPCON Bifacial  </t>
  </si>
  <si>
    <t>2095 x 1039 x 30</t>
  </si>
  <si>
    <t>FV panel Jolywood Bifacial JW-HD144N 460W 30mm frame</t>
  </si>
  <si>
    <t>https://solsol.cz/en/plu/126460</t>
  </si>
  <si>
    <t>FV panel Jolywood Bifacial JW-HD144N 470W 30mm frame</t>
  </si>
  <si>
    <t>https://solsol.cz/en/plu/126470</t>
  </si>
  <si>
    <t>Trina</t>
  </si>
  <si>
    <t>TOPCON bifacial transparent</t>
  </si>
  <si>
    <t>FV panel Trina TSM NEG9RC.27 430WP clear black</t>
  </si>
  <si>
    <t>https://solsol.cz/en/plu/128431</t>
  </si>
  <si>
    <t xml:space="preserve">TOPCON  </t>
  </si>
  <si>
    <t>White/ Glass</t>
  </si>
  <si>
    <t>1762 x 1134 x 30 mm</t>
  </si>
  <si>
    <t>FV panel Trina TSM-NEG9R.28 440Wp BF</t>
  </si>
  <si>
    <t>https://solsol.cz/en/plu/128440</t>
  </si>
  <si>
    <t>White/Glass</t>
  </si>
  <si>
    <t>1762 x 1134 x 30mm</t>
  </si>
  <si>
    <t>FV panel Trina TSM-NEG9R.28 445WP BF</t>
  </si>
  <si>
    <t>https://solsol.cz/en/plu/128451</t>
  </si>
  <si>
    <t>FV panel Trina TSM-NEG9R.28 450WP BF</t>
  </si>
  <si>
    <t>FV panel Trina TSM-NEG9R.28 455WP BF</t>
  </si>
  <si>
    <t>https://solsol.cz/en/plu/128453</t>
  </si>
  <si>
    <t>FV panel Trina TSM-NEG18R.28 490Wp BF</t>
  </si>
  <si>
    <t>https://solsol.cz//en/plu/128451</t>
  </si>
  <si>
    <t>1961x1134x30mm</t>
  </si>
  <si>
    <t>FV panel Trina TSM-NEG18R.28 500Wp BF</t>
  </si>
  <si>
    <t>https://solsol.cz/en/plu/128504</t>
  </si>
  <si>
    <t>FV panel Trina TSM-NEG18R.28 505Wp BF</t>
  </si>
  <si>
    <t>https://solsol.cz//en/plu/128506</t>
  </si>
  <si>
    <t>FV panel Trina TSM-NEG18R.28 510Wp BF</t>
  </si>
  <si>
    <t>https://solsol.cz/en/plu/128505</t>
  </si>
  <si>
    <t>TOPCon bifacial dual glass</t>
  </si>
  <si>
    <t>2382x1134x30mm</t>
  </si>
  <si>
    <t>FV panel Trina TSM NEG19RC.20 610Wp SLV</t>
  </si>
  <si>
    <t>https://solsol.cz/en/plu/128602</t>
  </si>
  <si>
    <t>FV panel Trina TSM NEG19RC.20 620Wp SLV</t>
  </si>
  <si>
    <t>https://solsol.cz/en/plu/128621</t>
  </si>
  <si>
    <t>2384x1303x33mm</t>
  </si>
  <si>
    <t>FV panel Trina TSM-NEG21C.20 675Wp SLV</t>
  </si>
  <si>
    <t>https://solsol.cz/en/plu/128670</t>
  </si>
  <si>
    <t>AIKO</t>
  </si>
  <si>
    <t xml:space="preserve">TOPCON ABC dual glass  </t>
  </si>
  <si>
    <t>FV panel AIKO A445-MAH-54Db 445W FB</t>
  </si>
  <si>
    <t>https://solsol.cz/en/plu/130440</t>
  </si>
  <si>
    <t xml:space="preserve">TOPCON ABC single glass  </t>
  </si>
  <si>
    <t>1757x1134x30mm</t>
  </si>
  <si>
    <t>FV panel AIKO A470-MAH-54Mw 470W BF</t>
  </si>
  <si>
    <t>https://solsol.cz/en/plu/130454</t>
  </si>
  <si>
    <t>FV panel AIKO Neostar 2N A450-MAH-54Mw 450W SLV</t>
  </si>
  <si>
    <t>https://solsol.cz/en/plu/130456</t>
  </si>
  <si>
    <t>FV panel AIKO Neostar 2S A450-MAH-54Mb 450W FB 30mm</t>
  </si>
  <si>
    <t>https://solsol.cz/en/plu/130458</t>
  </si>
  <si>
    <t>FV panel AIKO Neostar 2S A450-MAH-54Mb 450W FB 30mm (962/cnt)</t>
  </si>
  <si>
    <t>https://solsol.cz//en/plu/130463</t>
  </si>
  <si>
    <t>FV panel AIKO A450-MAH-54Mw 450W BF</t>
  </si>
  <si>
    <t>https://solsol.cz/en/plu/130459</t>
  </si>
  <si>
    <t>FV panel AIKO A460-MAH-54Mw 460W BF 30mm</t>
  </si>
  <si>
    <t>https://solsol.cz/en/plu/130460</t>
  </si>
  <si>
    <t xml:space="preserve">N-Type ABC single glass  </t>
  </si>
  <si>
    <t>FV panel AIKO A470-MAH-54Mw 470W BF (936 pcs/cnt)</t>
  </si>
  <si>
    <t>https://solsol.cz/en/plu/130472</t>
  </si>
  <si>
    <t>FV panel AIKO A460-MAH-54Mw 475W BF 30mm</t>
  </si>
  <si>
    <t>https://solsol.cz//en/plu/130471</t>
  </si>
  <si>
    <t>1954x1134x30mm</t>
  </si>
  <si>
    <t>FV panel AIKO Neostar 2S A-MAH60Mb-500Wp FB</t>
  </si>
  <si>
    <t>https://solsol.cz/en/plu/130501</t>
  </si>
  <si>
    <t>FV panel AIKO Neostar 2S A-MAH60Mb-510Wp FB</t>
  </si>
  <si>
    <t>https://solsol.cz//en/plu/130510</t>
  </si>
  <si>
    <t>FV PANEL AIKO COMET 1N A600-MAH72Mw 600WP SLV</t>
  </si>
  <si>
    <t>https://solsol.cz/en/plu/130600</t>
  </si>
  <si>
    <t>FV panel AIKO A610-MAH-72Mw 610Wp SLV</t>
  </si>
  <si>
    <t>https://solsol.cz/en/plu/130610</t>
  </si>
  <si>
    <t>FV panel AIKO A610-MAH-72Mw 610Wp SLV 660pcs/ctn</t>
  </si>
  <si>
    <t>https://solsol.cz//en/plu/130613</t>
  </si>
  <si>
    <t>TOPCON ABC double glass</t>
  </si>
  <si>
    <t>AIKO Stellar 1N+ AIKO-G-MCH72Dw 640W SLV</t>
  </si>
  <si>
    <t>https://solsol.cz//en/plu/130640</t>
  </si>
  <si>
    <t>FV panel AIKO Neostar 2P+A465-MAH54Dw</t>
  </si>
  <si>
    <t>https://solsol.cz/en/plu/130466</t>
  </si>
  <si>
    <t>FV panel AIKO Neostar 2P+A470-MAH54Dw</t>
  </si>
  <si>
    <t>https://solsol.cz//en/plu/130470</t>
  </si>
  <si>
    <t>ABC double glass</t>
  </si>
  <si>
    <t>FV panel AIKO Nebular A440-MAH54Tm 440Wp</t>
  </si>
  <si>
    <t>https://solsol.cz//en/plu/130500</t>
  </si>
  <si>
    <t>FV panel AIKO Neostar 2S A460-A-MAH54Mb</t>
  </si>
  <si>
    <t>https://solsol.cz//en/plu/130462</t>
  </si>
  <si>
    <t>FV panel AIKO Neostar 2S A460-A-MAH54Mb (962/cnt)</t>
  </si>
  <si>
    <t>https://solsol.cz/en/plu/130465</t>
  </si>
  <si>
    <t>FV panel AIKO Stellar 1N+ AIKO-G-MCH72Dw 640W SLV</t>
  </si>
  <si>
    <t>https://solsol.cz/en/plu/130461</t>
  </si>
  <si>
    <t>FV panel AIKO Stellar 1N+ AIKO-G-MCH72Dw 650W SLV</t>
  </si>
  <si>
    <t>https://solsol.cz/en/plu/130651</t>
  </si>
  <si>
    <t>FV panel AIKO Stellar 1N+ G650-MCH72Dw 650Wp SLV 720pcs/ctn (short cable)</t>
  </si>
  <si>
    <t>https://solsol.cz//en/plu/130652</t>
  </si>
  <si>
    <t>FV panel AIKO Stellar 1N+ G-MCH72Dw 645Wp SLV</t>
  </si>
  <si>
    <t>https://solsol.cz//en/plu/130641</t>
  </si>
  <si>
    <t>QN SOLAR</t>
  </si>
  <si>
    <t>FV panel Qnsolar QNM182-HS54  SLV 410WP 30mm</t>
  </si>
  <si>
    <t>https://solsol.cz/en/plu/131411</t>
  </si>
  <si>
    <t xml:space="preserve"> White</t>
  </si>
  <si>
    <t>1908x1134x35mm</t>
  </si>
  <si>
    <t>FV panel Qnsolar QNN182-HS470-60 BF 470 Wp 35mm</t>
  </si>
  <si>
    <t>https://solsol.cz/en/plu/131470</t>
  </si>
  <si>
    <t>Growatt</t>
  </si>
  <si>
    <t>Portable panel</t>
  </si>
  <si>
    <t>FV panel Growatt portable 200W</t>
  </si>
  <si>
    <t>https://solsol.cz/en/plu/109200</t>
  </si>
  <si>
    <t>Solar pannel</t>
  </si>
  <si>
    <t>SOLSOL</t>
  </si>
  <si>
    <t>PV-Panel SOLSOL LL-YT100W mobilni panel</t>
  </si>
  <si>
    <t>https://solsol.cz/en/plu/120101</t>
  </si>
  <si>
    <t>LEAPTON</t>
  </si>
  <si>
    <t>FV panel Leapton LP182*199 M66 NB 580Wp</t>
  </si>
  <si>
    <t>https://solsol.cz/en/plu/135580</t>
  </si>
  <si>
    <t>Residential Inverters/Batteries</t>
  </si>
  <si>
    <t>Hybrid Inverter</t>
  </si>
  <si>
    <t/>
  </si>
  <si>
    <t>AEG inverter AS-ICH02-8000-2/HV</t>
  </si>
  <si>
    <t>https://solsol.cz/en/plu/201081</t>
  </si>
  <si>
    <t>AEG inverter AS-ICH02-10000-2/HV</t>
  </si>
  <si>
    <t>https://solsol.cz/en/plu/201101</t>
  </si>
  <si>
    <t>Battery</t>
  </si>
  <si>
    <t>AEG AS-BBH1-10000/HV</t>
  </si>
  <si>
    <t>https://solsol.cz/en/plu/301100</t>
  </si>
  <si>
    <t>HV Battery  - LFP</t>
  </si>
  <si>
    <t>AEG AS-BBH1-10000/HV V2</t>
  </si>
  <si>
    <t>https://solsol.cz/en/plu/301102</t>
  </si>
  <si>
    <t>AEG AS-BBH1-15000/HV</t>
  </si>
  <si>
    <t>https://solsol.cz/en/plu/301150</t>
  </si>
  <si>
    <t>AEG AS-BAC1-4/HV pararel box</t>
  </si>
  <si>
    <t>https://solsol.cz/en/plu/501012</t>
  </si>
  <si>
    <t>Accesories</t>
  </si>
  <si>
    <t>AEG WIFI STICK</t>
  </si>
  <si>
    <t>https://solsol.cz/en/plu/501022</t>
  </si>
  <si>
    <t>WIFI stick for PLU 301100, 301150</t>
  </si>
  <si>
    <t>Argos</t>
  </si>
  <si>
    <t>Solar cable H1Z2Z2-K Black  1x6.0mm2</t>
  </si>
  <si>
    <t>https://solsol.cz/en/plu/502043</t>
  </si>
  <si>
    <t>Solar cable H1Z2Z2-K Red  1x6.0mm2</t>
  </si>
  <si>
    <t>https://solsol.cz/en/plu/502023</t>
  </si>
  <si>
    <t>A-Z Traders</t>
  </si>
  <si>
    <t>Switchboard</t>
  </si>
  <si>
    <t>R-FVE-G1 T1+T2</t>
  </si>
  <si>
    <t>https://solsol.cz/en/plu/823301</t>
  </si>
  <si>
    <t>Combined AC/DC, IP65 wall mounting, without AC arrester, for 3f PV service (suitable for Growatt SPH5000-10000TL3 BH-UP). We recommend it in combination with R-PVE-A40-2.</t>
  </si>
  <si>
    <t>R-FVE-G2 T1+T2</t>
  </si>
  <si>
    <t>https://solsol.cz/en/plu/823302</t>
  </si>
  <si>
    <t>Combined AC/DC, IP65 wall mounting, with AC arrester, for 3f PV operation (suitable for Growatt SPH5000-10000TL3 BH-UP). Recommended in combination with R-PVE-A40-2</t>
  </si>
  <si>
    <t>R-FVE-A40-1 s AC svodičem T1+T2</t>
  </si>
  <si>
    <t>https://solsol.cz/en/plu/823303</t>
  </si>
  <si>
    <t>Combined AC/DC, IP65 wall mounting, with AC arresters, for 3f PV service (suitable for GOODWE GW5-10K ET). Recommended in combination with R-PVE-A40-2</t>
  </si>
  <si>
    <t>R-FVE-A40-1 bez AC Svodiče T1+T2</t>
  </si>
  <si>
    <t>https://solsol.cz/en/plu/823304</t>
  </si>
  <si>
    <t>Combined AC/DC, IP65 wall mounting, without AC arrester, for 3f PV service (suitable for GOODWE GW5-10K ET). Recommended in combination with R-PVE-A40-2</t>
  </si>
  <si>
    <t>R-FVE-A40-2</t>
  </si>
  <si>
    <t>https://solsol.cz/en/plu/823101</t>
  </si>
  <si>
    <t>AC, IP65 wall mounting.  Suitable for manual switchover from the grid to the backup output of the hybrid inverter.</t>
  </si>
  <si>
    <t>BOX T1+T2</t>
  </si>
  <si>
    <t>https://solsol.cz/en/plu/823401</t>
  </si>
  <si>
    <t>This BOX can be used to extend the R-PVE-G1 T1+T2 / R-FVE-G2 T1+T2 with an additional string. Wiring, RSA terminals, fuse switch-disconnector, gPV fuses and jumpers.</t>
  </si>
  <si>
    <t>DC1, T1 do 500V</t>
  </si>
  <si>
    <t>https://solsol.cz/en/plu/823201</t>
  </si>
  <si>
    <t>AZTrouter SMART 3F</t>
  </si>
  <si>
    <t>https://solsol.cz/en/plu/523101</t>
  </si>
  <si>
    <t>Adjustable self-consumption controller of photovoltaic power plants</t>
  </si>
  <si>
    <t>A-Z WATER INVERTER</t>
  </si>
  <si>
    <t>https://solsol.cz/en/plu/923000</t>
  </si>
  <si>
    <t xml:space="preserve">Water heating from photovoltaics </t>
  </si>
  <si>
    <t>Phoenix Contact</t>
  </si>
  <si>
    <t>DC box</t>
  </si>
  <si>
    <t>DC BOX PHOENIX SOL-SC-1ST-0-DC-1MPPT</t>
  </si>
  <si>
    <t>DC BOX PHOENIX SOL-SC-3ST-0-DC-1MPPT</t>
  </si>
  <si>
    <t>Staubli</t>
  </si>
  <si>
    <t>Konektory MC4 32.0017P0001-UR</t>
  </si>
  <si>
    <t>https://solsol.cz/en/plu/514025</t>
  </si>
  <si>
    <t>Konektory MC4 32.0016P0001-UR</t>
  </si>
  <si>
    <t>https://solsol.cz/en/plu/514015</t>
  </si>
  <si>
    <t>Goodwe</t>
  </si>
  <si>
    <t>GoodWe GW5K-ET</t>
  </si>
  <si>
    <t>https://solsol.cz/en/plu/208051</t>
  </si>
  <si>
    <t xml:space="preserve">Hybrid </t>
  </si>
  <si>
    <t>GoodWe GW8K-ET</t>
  </si>
  <si>
    <t>https://solsol.cz/en/plu/208081</t>
  </si>
  <si>
    <t>GoodWe GW10K-ET</t>
  </si>
  <si>
    <t>https://solsol.cz/en/plu/208101</t>
  </si>
  <si>
    <t>GoodWe GW10KN-ET</t>
  </si>
  <si>
    <t>https://solsol.cz/en/plu/208102</t>
  </si>
  <si>
    <t>GoodWe GW15K-ET</t>
  </si>
  <si>
    <t>https://solsol.cz/en/plu/208150</t>
  </si>
  <si>
    <t xml:space="preserve">Commercial Inverters/Batteries </t>
  </si>
  <si>
    <t>GoodWe GW25K-ET</t>
  </si>
  <si>
    <t>https://solsol.cz/en/plu/208250</t>
  </si>
  <si>
    <t>GoodWe GW29.9K-ET</t>
  </si>
  <si>
    <t>https://solsol.cz/en/plu/208290</t>
  </si>
  <si>
    <t>GoodWe SET GoodWe GW10KN-ET + AEG AS-BBH1-10000/HV V2</t>
  </si>
  <si>
    <t>https://solsol.cz/en/plu/208006</t>
  </si>
  <si>
    <t>Set Hybrid Inverter</t>
  </si>
  <si>
    <t>GoodWe SET GW10KN-ET, 11,4kWh battery</t>
  </si>
  <si>
    <t>https://solsol.cz/en/plu/208005</t>
  </si>
  <si>
    <t>GW10KN-ET, 4x BYD BATTERYBOX PREMIUM HVM 2,76kWh, BYD BMS+BASE controlbox HVS/HVM</t>
  </si>
  <si>
    <t>GoodWe SET GW15K-ET, 16,6kWh battery</t>
  </si>
  <si>
    <t>https://solsol.cz/en/plu/208001</t>
  </si>
  <si>
    <t>GW15K-ET, 6x BYD BATTERYBOX PREMIUM HVM 2,76kWh, BYD BMS+BASE controlbox HVS/HVM</t>
  </si>
  <si>
    <t>GoodWe Smart Meter GM3000</t>
  </si>
  <si>
    <t>https://solsol.cz/en/plu/508101</t>
  </si>
  <si>
    <t>Goodwe Data Logging Stick Wifi/Lan</t>
  </si>
  <si>
    <t>https://solsol.cz/en/plu/508103</t>
  </si>
  <si>
    <t>Goodwe Data Logging Stick Wifi/Lan/BT</t>
  </si>
  <si>
    <t>https://solsol.cz/enplu/508105</t>
  </si>
  <si>
    <t>Single Phase Inverter</t>
  </si>
  <si>
    <t>Growatt microinverter NEO 800M-X (WIFI)</t>
  </si>
  <si>
    <t>https://solsol.cz/en/plu/209080</t>
  </si>
  <si>
    <t>Single Phase Inverters for balkony systém</t>
  </si>
  <si>
    <t>Growattt SET NEO 800M-X + Power cord 5m + Growatt Noah 2000</t>
  </si>
  <si>
    <t>https://solsol.cz/en/plu/209039</t>
  </si>
  <si>
    <t>1x Growatt microinverter NEO 800M-X (WIFI), 1x Growatt power cord for NEO (EU 5m), 1x Growatt Noah 2000</t>
  </si>
  <si>
    <t>Growatt MIC2000TL-X</t>
  </si>
  <si>
    <t>https://solsol.cz/en/plu/209020</t>
  </si>
  <si>
    <t>Single Phase Inverters</t>
  </si>
  <si>
    <t>Growatt MIC2500TL-X</t>
  </si>
  <si>
    <t>https://solsol.cz/en/plu/209021</t>
  </si>
  <si>
    <t>Growatt MIN2500TL-X</t>
  </si>
  <si>
    <t>https://solsol.cz/en/plu/209022</t>
  </si>
  <si>
    <t>Growatt MIC3300TL-X</t>
  </si>
  <si>
    <t>https://solsol.cz/en/plu/209031</t>
  </si>
  <si>
    <t>Growatt MIN3600TL-XE</t>
  </si>
  <si>
    <t>https://solsol.cz/en/plu/209032</t>
  </si>
  <si>
    <t>Single-phase inverter</t>
  </si>
  <si>
    <t>Growatt MIN4200TL-XH</t>
  </si>
  <si>
    <t>https://solsol.cz/en/plu/209040</t>
  </si>
  <si>
    <t>Growattt MIN6000 TL-XH</t>
  </si>
  <si>
    <t>https://solsol.cz/en/plu/209060</t>
  </si>
  <si>
    <t>Single Phase Inverter SET</t>
  </si>
  <si>
    <t>Growattt SET MIN6000 TL-XH 7,5 kWh battery</t>
  </si>
  <si>
    <t>https://solsol.cz/en/plu/209038</t>
  </si>
  <si>
    <t>1x Growattt MIN6000 TL-XH,1 Growatt BDC 95045-A1, 1x Growatt ARK 2.5H-A1 Base, 1x Growatt XH ARK 2.5H-A1 Cable, 1x Growatt ARK 2.5H-A1, 1x Growatt Shine Wifi-X</t>
  </si>
  <si>
    <t>Three-phase inverter</t>
  </si>
  <si>
    <t>Growatt MOD5000TL3-X</t>
  </si>
  <si>
    <t>https://solsol.cz/en/plu/209052</t>
  </si>
  <si>
    <t>Three Phases Inverters</t>
  </si>
  <si>
    <t>Growatt MOD8000TL3-X</t>
  </si>
  <si>
    <t>https://solsol.cz/en/plu/209082</t>
  </si>
  <si>
    <t>Growatt MOD 10KTL3-XH</t>
  </si>
  <si>
    <t>https://solsol.cz/en/plu/209105</t>
  </si>
  <si>
    <t>Growatt MOD15KTL3-X</t>
  </si>
  <si>
    <t>https://solsol.cz/en/plu/209152</t>
  </si>
  <si>
    <t>Growatt MID20KTL3-X</t>
  </si>
  <si>
    <t>https://solsol.cz/en/plu/209201</t>
  </si>
  <si>
    <t>Growatt MID25KTL3-X1</t>
  </si>
  <si>
    <t>https://solsol.cz/en/plu/209251</t>
  </si>
  <si>
    <t>Growatt MID 30KTL3-X</t>
  </si>
  <si>
    <t>https://solsol.cz/en/plu/209301</t>
  </si>
  <si>
    <t>Growatt MID36KTL3-X</t>
  </si>
  <si>
    <t>https://solsol.cz/en/plu/209361</t>
  </si>
  <si>
    <t>Growatt MID50KTL3-X2</t>
  </si>
  <si>
    <t>https://solsol.cz/en/plu/209503</t>
  </si>
  <si>
    <t>Growatt MAX 80 KTL3 LV</t>
  </si>
  <si>
    <t>https://solsol.cz/en/plu/209801</t>
  </si>
  <si>
    <t>Growatt MAX 100 KTL3-X LV</t>
  </si>
  <si>
    <t>https://solsol.cz/en/plu/209012</t>
  </si>
  <si>
    <t>Growatt MAX 110 KTL3-X LV</t>
  </si>
  <si>
    <t>https://solsol.cz/en/plu/209013</t>
  </si>
  <si>
    <t>Growatt MAX 120 KTL3-X LV</t>
  </si>
  <si>
    <t>https://solsol.cz/en/plu/209014</t>
  </si>
  <si>
    <t>Growatt MAX 125 KTL3-X LV</t>
  </si>
  <si>
    <t>https://solsol.cz/en/plu/209015</t>
  </si>
  <si>
    <t>Off grid inverter</t>
  </si>
  <si>
    <t>Growatt SPF3500ES</t>
  </si>
  <si>
    <t>https://solsol.cz/en/plu/209030</t>
  </si>
  <si>
    <t>Off-grid inverters</t>
  </si>
  <si>
    <t>Growatt SPF6000ES PLUS (WIFI)</t>
  </si>
  <si>
    <t>https://solsol.cz/en/plu/209061</t>
  </si>
  <si>
    <t>Growatt SPE 6000 TLHVM-G2</t>
  </si>
  <si>
    <t>Single phase hybrid</t>
  </si>
  <si>
    <t>Growatt Hope 5.0L-B1</t>
  </si>
  <si>
    <t>https://solsol.cz//en/plu/309054</t>
  </si>
  <si>
    <t>Battery for Growatt SPE 6000 TLHVM-G2</t>
  </si>
  <si>
    <t>Growatt HOPE5.0L-B1-Kit</t>
  </si>
  <si>
    <t>https://solsol.cz//en/plu/509502</t>
  </si>
  <si>
    <t>Accesories for Growatt Hope 5.0L-B1</t>
  </si>
  <si>
    <t>Growatt AXE 5.0L C1 battery</t>
  </si>
  <si>
    <t>https://solsol.cz/en/plu/309051</t>
  </si>
  <si>
    <t>Battery for offgrid SPF inverter</t>
  </si>
  <si>
    <t>Growatt AXE 5.0L Battery Cable+Base</t>
  </si>
  <si>
    <t>https://solsol.cz/en/plu/509024</t>
  </si>
  <si>
    <t>Growatt SPH3600TL BL-UP</t>
  </si>
  <si>
    <t>https://solsol.cz/en/plu/209036</t>
  </si>
  <si>
    <t>Growatt SPH5000TL3 BH-UP</t>
  </si>
  <si>
    <t>https://solsol.cz/en/plu/209051</t>
  </si>
  <si>
    <t>Growatt SPH8000TL3 BH-UP</t>
  </si>
  <si>
    <t>https://solsol.cz/en/plu/209081</t>
  </si>
  <si>
    <t>https://solsol.cz/en/plu/209101</t>
  </si>
  <si>
    <t>Growatt ARK 2.5H-A1</t>
  </si>
  <si>
    <t>https://solsol.cz/en/plu/309021</t>
  </si>
  <si>
    <t>Battery HV</t>
  </si>
  <si>
    <t>Growatt ARK 2.5H-A2</t>
  </si>
  <si>
    <t>https://solsol.cz/en/plu/309023</t>
  </si>
  <si>
    <t>Growatt ARK 2.5H-A1 Cable</t>
  </si>
  <si>
    <t>https://solsol.cz/en/plu/509022</t>
  </si>
  <si>
    <t>Growatt XH ARK 2.5H-A1 Cable</t>
  </si>
  <si>
    <t>https://solsol.cz/en/plu/509028</t>
  </si>
  <si>
    <t>BMS</t>
  </si>
  <si>
    <t>Growatt ARK 2.5H-A1 BMS (HVC60050-A1)</t>
  </si>
  <si>
    <t>https://solsol.cz/en/plu/309001</t>
  </si>
  <si>
    <t>Growatt ARK 2.5H-A2 BMS (HVC60050-C2) + ARK cable</t>
  </si>
  <si>
    <t>https://solsol.cz//en/plu/309009</t>
  </si>
  <si>
    <t>Growatt ARK 2.5H-A1 Base</t>
  </si>
  <si>
    <t>https://solsol.cz/en/plu/509012</t>
  </si>
  <si>
    <t>Growatt ARK 2.5H-A1 Series Cable</t>
  </si>
  <si>
    <t>https://solsol.cz/en/plu/509032</t>
  </si>
  <si>
    <t>Growatt ARK Battery Wall Bracket</t>
  </si>
  <si>
    <t>https://solsol.cz/en/plu/509042</t>
  </si>
  <si>
    <t>Growatt APX Battery Wall Bracket</t>
  </si>
  <si>
    <t>https://solsol.cz/en/plu/509044</t>
  </si>
  <si>
    <t>Growatt BDC 95045-A1</t>
  </si>
  <si>
    <t>https://solsol.cz/en/plu/309002</t>
  </si>
  <si>
    <t>BMS for MIN 6000 XH inverter</t>
  </si>
  <si>
    <t>Growatt GBLI6532 6.5H</t>
  </si>
  <si>
    <t>https://solsol.cz/en/plu/309061</t>
  </si>
  <si>
    <t>Battery LV for SPH 3600TL BL-UP</t>
  </si>
  <si>
    <t>Growatt GBLI6532 Cable</t>
  </si>
  <si>
    <t>https://solsol.cz/en/plu/509023</t>
  </si>
  <si>
    <t>Battery cable for SPH 3600TL BL-UP</t>
  </si>
  <si>
    <t>Growatt GBLI6532 Paraller cable</t>
  </si>
  <si>
    <t>https://solsol.cz/en/plu/509033</t>
  </si>
  <si>
    <t>Battery paraller cable for SPH 3600TL BL-UP</t>
  </si>
  <si>
    <t>Growatt SET SPH3600TL BL-UP 6,5kWh battery</t>
  </si>
  <si>
    <t>https://solsol.cz/en/plu/209035</t>
  </si>
  <si>
    <t>1 pcs SPH 36000TL BL-UP, 1 pcs Growatt GBLI6532 6.5H, Growatt GBLI6532 Cable, 1pcs Growatt SPM-E, 1 pcs ShineWifi-X</t>
  </si>
  <si>
    <t>Growatt SET SPH 5000TL3 BH-UP, 7,5kWh battery</t>
  </si>
  <si>
    <t>https://solsol.cz/en/plu/209006</t>
  </si>
  <si>
    <t xml:space="preserve">1 pcs SPH 5000TL3 BH-UP,1 pcs ARK-2.5H-A1-BMS, 3 pcs ARK-2.5-A1 ,1 pcs ARK-2.5H-A1-Base,1 pcs ARK-2.5H-A1-Cable,  1 pcs ShineWifi-X </t>
  </si>
  <si>
    <t>Growatt SET SPH 8000TL3 BH-UP, 7,5kWh battery</t>
  </si>
  <si>
    <t>https://solsol.cz/en/plu/209007</t>
  </si>
  <si>
    <t xml:space="preserve">1 pcs SPH 8000TL3 BH-UP,1 pcs ARK-2.5H-A1-BMS, 3 pcs ARK-2.5-A1 ,1 pcs ARK-2.5H-A1-Base,1 pcs ARK-2.5H-A1-Cable,  1 pcs ShineWifi-X </t>
  </si>
  <si>
    <t>Growatt SET SPH 10000TL3 BH-UP, 10kWh battery</t>
  </si>
  <si>
    <t>https://solsol.cz/en/plu/209008</t>
  </si>
  <si>
    <t xml:space="preserve">1 pcs SPH 10000TL3 BH-UP,1 pcs ARK-2.5H-A1-BMS, 4 pcs ARK-2.5-A1 ,1 pcs ARK-2.5H-A1-Base,1 pcs ARK-2.5H-A1-Cable,  1 pcs ShineWifi-X </t>
  </si>
  <si>
    <t>Growatt MOD10KTL3-XH(BP)</t>
  </si>
  <si>
    <t>https://solsol.cz/en/plu/209104</t>
  </si>
  <si>
    <t>Hybrid</t>
  </si>
  <si>
    <t>Growatt SET MOD 10KTL3 XH BP, 10kWh battery</t>
  </si>
  <si>
    <t>https://solsol.cz/en/plu/209001</t>
  </si>
  <si>
    <t>MOD 10KTL3-XH BP, 2x APX 5.0P-B1, APX 98020-P1 BMS, APX 5.0P Battery Base, TPM-C, WIFI-X</t>
  </si>
  <si>
    <t>Growatt SET MOD 10KTL3 XH BP, 10kWh battery, SYN box</t>
  </si>
  <si>
    <t>https://solsol.cz/en/plu/209028</t>
  </si>
  <si>
    <t>MOD 10KTL3-XH BP, 2x APX 5.0P-B1, APX 98020-P1 BMS, APX 5.0P Battery Base, TPM-C, WIFI-X, SYN BOX</t>
  </si>
  <si>
    <t>Growatt SET MOD 10KTL3 XH BP, 15kWh battery</t>
  </si>
  <si>
    <t>https://solsol.cz/en/plu/209002</t>
  </si>
  <si>
    <t>MOD 10KTL3-XH BP, 3x APX 5.0P-B1, APX 98020-P1 BMS, APX 5.0P Battery Base, TPM-C, WIFI-X</t>
  </si>
  <si>
    <t>Growatt SET MOD 10KTL3 XH BP, 20kWh battery</t>
  </si>
  <si>
    <t>https://solsol.cz/en/plu/209003</t>
  </si>
  <si>
    <t>MOD 10KTL3-XH BP, 4x APX 5.0P-B1, APX 98020-P1 BMS, APX 5.0P Battery Base, TPM-C, WIFI-X</t>
  </si>
  <si>
    <t>Growatt SET MOD 10KTL3 XH BP, 25kWh battery</t>
  </si>
  <si>
    <t>https://solsol.cz/en/plu/209004</t>
  </si>
  <si>
    <t>MOD 10KTL3-XH BP, 5x APX 5.0P-B1, APX 98020-P1 BMS, 2x APX 5.0P Battery Base, TPM-C, WIFI-X, paraller cable</t>
  </si>
  <si>
    <t>Growatt SET MOD 10KTL3 XH BP, 30kWh battery</t>
  </si>
  <si>
    <t>https://solsol.cz/en/plu/209005</t>
  </si>
  <si>
    <t>MOD 10KTL3-XH BP, 6x APX 5.0P-B1, APX 98020-P1 BMS, 2x APX 5.0P Battery Base, TPM-C, WIFI-X, paraller cable</t>
  </si>
  <si>
    <t>https://solsol.cz/en/plu/209150</t>
  </si>
  <si>
    <t>https://solsol.cz/en/plu/209200</t>
  </si>
  <si>
    <t>https://solsol.cz/en/plu/209250</t>
  </si>
  <si>
    <t>https://solsol.cz/en/plu/209302</t>
  </si>
  <si>
    <t>Growatt SET MID 15KTL3 XH, 15kWh battery</t>
  </si>
  <si>
    <t>https://solsol.cz/en/plu/209009</t>
  </si>
  <si>
    <t>MID 15KTL3-XH, 3x APX 5.0P-B1, APX 98034-P2 BMS, APX 5.0P Battery Base, TPM-E, WIFI-X</t>
  </si>
  <si>
    <t>Growatt SET MID 20KTL3 XH, 20kWh battery</t>
  </si>
  <si>
    <t>https://solsol.cz/en/plu/209010</t>
  </si>
  <si>
    <t>MID 20KTL3-XH, 4x APX 5.0P-B1, APX 98034-P2 BMS, APX 5.0P Battery Base, TPM-E, WIFI-X</t>
  </si>
  <si>
    <t>Growatt SET MID 25KTL3 XH, 25kWh battery</t>
  </si>
  <si>
    <t>https://solsol.cz/en/plu/209018</t>
  </si>
  <si>
    <t>MID 25KTL3-XH, 5x APX 5.0P-B1, APX 98034-P2 BMS, 2x APX 5.0P Battery Base, APX 5.0P Paraller cable, TPM-E, WIFI-X</t>
  </si>
  <si>
    <t>Growatt SET MID 30KTL3 XH, 30kWh battery</t>
  </si>
  <si>
    <t>https://solsol.cz/en/plu/209019</t>
  </si>
  <si>
    <t>MID 30KTL3-XH, 6x APX 5.0P-B1, APX 98034-P2 BMS, 2x APX 5.0P Battery Base, APX 5.0P Paraller cable, TPM-E, WIFI-X</t>
  </si>
  <si>
    <t>Growatt SET MID 25KTL3 XH, 50kWh</t>
  </si>
  <si>
    <t>https://solsol.cz/en/plu/209029</t>
  </si>
  <si>
    <t>MID 25KTL3-XH, 10x APX 5.0P-B1, 2x APX 98034-P2 BMS, 4x APX 5.0P Battery Base, 2x APX 5.0P Paraller cable, TPM-E, WIFI-X</t>
  </si>
  <si>
    <t>Growatt SET MID 2x 25KTL3 XH, 100kWh</t>
  </si>
  <si>
    <t>https://solsol.cz/en/plu/209034</t>
  </si>
  <si>
    <t>MID 2x 25KTL3-XH, 20x APX 5.0P-B1, 4x APX 98034-P2 BMS, 8x APX 5.0P Battery Base, 4x APX 5.0P Paraller cable, APX Cascading Communication Cable, 2x WIFI-X, 1x ShineMaster-X, 1x TPM-CT-E-EU (250/5A)</t>
  </si>
  <si>
    <t>Growatt APX 5.0P-B1 battery</t>
  </si>
  <si>
    <t>https://solsol.cz/en/plu/309052</t>
  </si>
  <si>
    <t>Growatt APX 5.0P BMS (98034-P2)</t>
  </si>
  <si>
    <t>https://solsol.cz/en/plu/309003</t>
  </si>
  <si>
    <t>Growatt APX 5.0P BMS (98034-P2) with BASE</t>
  </si>
  <si>
    <t>https://solsol.cz/en/plu/309007</t>
  </si>
  <si>
    <t>BMS+BASE</t>
  </si>
  <si>
    <t>Growatt APX 5.0P BMS (98020-P1)</t>
  </si>
  <si>
    <t>https://solsol.cz/en/plu/309006</t>
  </si>
  <si>
    <t>https://solsol.cz/en/plu/509014</t>
  </si>
  <si>
    <t>https://solsol.cz/en/plu/509035</t>
  </si>
  <si>
    <t>Growatt APX Cascading Communication Cable</t>
  </si>
  <si>
    <t>https://solsol.cz/en/plu/509036</t>
  </si>
  <si>
    <t>Growatt SYN-50-XH-30</t>
  </si>
  <si>
    <t>https://solsol.cz/en/plu/509101</t>
  </si>
  <si>
    <t>Backup box for MOD 10KTL3-XH BP</t>
  </si>
  <si>
    <t>Growatt SYN-100-XH-30</t>
  </si>
  <si>
    <t>https://solsol.cz/en/plu/509102</t>
  </si>
  <si>
    <t>Backup box for MID 15-30KTL3-XH</t>
  </si>
  <si>
    <t>https://solsol.cz/en/plu/209504</t>
  </si>
  <si>
    <t>Commercial hybrid inverters</t>
  </si>
  <si>
    <t>https://solsol.cz/en/plu/209751</t>
  </si>
  <si>
    <t>https://solsol.cz/en/plu/209016</t>
  </si>
  <si>
    <t>Growatt SET WIT 50K-HU, 71,7kWh battery</t>
  </si>
  <si>
    <t>https://solsol.cz/en/plu/209026</t>
  </si>
  <si>
    <t>WIT 50KTL3-HU, 5x APX 14.3P-B1, 1x 100083-P1-EU, 1x APX 14.3P-B1 Battery Base, APX14.3P-B1 Battery cable, 1x TPM-CT-E-EU (600/5A)</t>
  </si>
  <si>
    <t>Growatt SET WIT 50K-HU, 100,3kWh battery</t>
  </si>
  <si>
    <t>https://solsol.cz//en/plu/209041</t>
  </si>
  <si>
    <t>WIT 50KTL3-HU, 7x APX 14.3P-B1, 1x 100083-P1-EU, 2x APX 14.3P-B1 Battery Base, APX14.3P-B1 Battery cable, 1x APX14.3P-B1 Series cable, 1x TPM-CT-E-EU (600/5A), 1x Growatt ShineWiLan-X2</t>
  </si>
  <si>
    <t>Growatt SET WIT 75K-HU, 71,7kWh battery</t>
  </si>
  <si>
    <t>https://solsol.cz/en/plu/209025</t>
  </si>
  <si>
    <t>WIT 75KTL3-HU, 5x APX 14.3P-B1, 1x 100083-P1-EU, 1x APX 14.3P-B1 Battery Base, APX14.3P-B1 Battery cable, 1x TPM-CT-E-EU (600/5A)</t>
  </si>
  <si>
    <t>Growatt SET WIT 100K-HU, 128,7kWh battery</t>
  </si>
  <si>
    <t>https://solsol.cz/en/plu/209024</t>
  </si>
  <si>
    <t>WIT 100KTL3-HU, 9x APX 14.3P-B1, 1x APX 1000140-C1, 2x APX 14.3P-B1 Battery Base, APX14.3P-B1 Battery cable, 1x APX14.3P-B1 Series cable, 1x TPM-CT-E-EU (600/5A)</t>
  </si>
  <si>
    <t>Growatt APX 14.3P-B1</t>
  </si>
  <si>
    <t>https://solsol.cz/en/plu/309140</t>
  </si>
  <si>
    <t>https://solsol.cz/en/plu/309004</t>
  </si>
  <si>
    <t>https://solsol.cz/en/plu/309005</t>
  </si>
  <si>
    <t>Growatt APX14.3P-B1 Battery cable</t>
  </si>
  <si>
    <t>https://solsol.cz/en/plu/509025</t>
  </si>
  <si>
    <t>Growatt APX 14.3P-B1 Battery Base</t>
  </si>
  <si>
    <t>https://solsol.cz/en/plu/509016</t>
  </si>
  <si>
    <t>https://solsol.cz/en/plu/509026</t>
  </si>
  <si>
    <t>Growatt AXE 5.0H-E1 EU</t>
  </si>
  <si>
    <t>https://solsol.cz//en/plu/309055</t>
  </si>
  <si>
    <t>Battery system HV</t>
  </si>
  <si>
    <t>Growatt AXE 1000100-C1 EU BMS</t>
  </si>
  <si>
    <t>https://solsol.cz//en/plu/309008</t>
  </si>
  <si>
    <t>BMS Battery system HV</t>
  </si>
  <si>
    <t>509082 </t>
  </si>
  <si>
    <t>AXE 65H-E1 EU Cabinet</t>
  </si>
  <si>
    <t>https://solsol.cz/en/plu/509082</t>
  </si>
  <si>
    <t>Commercial battery</t>
  </si>
  <si>
    <t>WIT-XHU Battery Terminal Junction Box</t>
  </si>
  <si>
    <t>https://solsol.cz/en/plu/509122</t>
  </si>
  <si>
    <t>Junction Box</t>
  </si>
  <si>
    <t>509092 </t>
  </si>
  <si>
    <t>Growatt AXE 40H-E1 EU RACK</t>
  </si>
  <si>
    <t>https://solsol.cz/en/plu/509092</t>
  </si>
  <si>
    <t>Battery rack</t>
  </si>
  <si>
    <t>509112 </t>
  </si>
  <si>
    <t>Growatt AXE 60H-E1 EU RACK</t>
  </si>
  <si>
    <t>https://solsol.cz/en/plu/509112</t>
  </si>
  <si>
    <t>Consumption monitoring</t>
  </si>
  <si>
    <t>Growatt SEM -E (Smart Energy Manager) 50kW</t>
  </si>
  <si>
    <t>https://solsol.cz/en/plu/509050</t>
  </si>
  <si>
    <t>Smart Energy Manager - 50 kW</t>
  </si>
  <si>
    <t>Growatt SEM (Smart Energy Manager) 100kW</t>
  </si>
  <si>
    <t>https://solsol.cz/en/plu/509030</t>
  </si>
  <si>
    <t>Smart Energy Manager - 100 kW</t>
  </si>
  <si>
    <t>Growatt SEM -E (Smart Energy Manager) 100kW</t>
  </si>
  <si>
    <t>https://solsol.cz/en/plu/509080</t>
  </si>
  <si>
    <t>Growatt SEM (Smart Energy Manager) 300kW</t>
  </si>
  <si>
    <t>https://solsol.cz/en/plu/509060</t>
  </si>
  <si>
    <t>Smart Energy Manager - 300 kW</t>
  </si>
  <si>
    <t>Growatt SEM (Smart Energy Manager) 600kW</t>
  </si>
  <si>
    <t>https://solsol.cz/en/plu/509070</t>
  </si>
  <si>
    <t>Smart Energy Manager - 600 kW</t>
  </si>
  <si>
    <t>Growatt SEM-XA-RM-EU new version</t>
  </si>
  <si>
    <t>https://solsol.cz//en/plu/509149</t>
  </si>
  <si>
    <t>Smart Energy Manager</t>
  </si>
  <si>
    <t>Growatt SET SEM-X 100kW, pouze monitoring</t>
  </si>
  <si>
    <t>https://solsol.cz/en/plu/509100</t>
  </si>
  <si>
    <t>ShineMaster-X, TPM-CT-G(250A) (100KW)</t>
  </si>
  <si>
    <t>Growatt SET SEM-X 100kW, paralerní zapojení</t>
  </si>
  <si>
    <t>https://solsol.cz/en/plu/509160</t>
  </si>
  <si>
    <t>ShineMaster-X, Growatt TPM-CT-E-EU (250/5A) (100KW)</t>
  </si>
  <si>
    <t>Growatt SET SEM-X 100kW, paralerní zapojení, SEM-X box verze</t>
  </si>
  <si>
    <t>https://solsol.cz/en/plu/509170</t>
  </si>
  <si>
    <t>SEM-XA-RM-EU, Growatt TPM-CT-E-EU (250/5A) (100KW)</t>
  </si>
  <si>
    <t>Growatt SET SEM-X 300kW</t>
  </si>
  <si>
    <t>https://solsol.cz/en/plu/509110</t>
  </si>
  <si>
    <t>SEM-XA-RM-EU, ACREL600A/5A CT 3-in-1 (300KW)</t>
  </si>
  <si>
    <t>Growatt SET SEM-X 600kW</t>
  </si>
  <si>
    <t>https://solsol.cz/en/plu/509120</t>
  </si>
  <si>
    <t>SEM-XA-RM-EU, ACREL1200A/5A CT 3-in-1 (600KW)</t>
  </si>
  <si>
    <t>Growatt SET SEM-X 1MW</t>
  </si>
  <si>
    <t>https://solsol.cz/en/plu/509130</t>
  </si>
  <si>
    <t>Charger</t>
  </si>
  <si>
    <t>Growatt THOR 07AS-P-V1</t>
  </si>
  <si>
    <t>https://solsol.cz/en/plu/709072</t>
  </si>
  <si>
    <t>AC EV charger - WIFI,RFID*1 Card,5m Cable)</t>
  </si>
  <si>
    <t>Growatt THOR 11AS-P-V1</t>
  </si>
  <si>
    <t>https://solsol.cz/en/plu/709113</t>
  </si>
  <si>
    <t>AC V charger - (WIFI,LCD,RFID*1 Card,5m Cable)</t>
  </si>
  <si>
    <t>Growatt THOR 11AS-S</t>
  </si>
  <si>
    <t>https://solsol.cz/en/plu/709112</t>
  </si>
  <si>
    <t>AC EV charger - (WIFI,LCD,RFID*1 Card,5m Socket)</t>
  </si>
  <si>
    <t>Growatt THOR 22AS-P</t>
  </si>
  <si>
    <t>https://solsol.cz/en/plu/709221</t>
  </si>
  <si>
    <t>AC EV charger -  (WIFI,LCD,RFID*1 Card,5m Cable)</t>
  </si>
  <si>
    <t>Growatt THOR 22AS-P-V1</t>
  </si>
  <si>
    <t>https://solsol.cz//en/plu/709224</t>
  </si>
  <si>
    <t>Growatt THOR 22AS-S</t>
  </si>
  <si>
    <t>https://solsol.cz/en/plu/709222</t>
  </si>
  <si>
    <t>AC EV charger -  (WIFI,LCD,RFID*1 Card,5m Socket)</t>
  </si>
  <si>
    <t>Growatt THOR 40DS-P (Wifi)</t>
  </si>
  <si>
    <t>https://solsol.cz/en/plu/709401</t>
  </si>
  <si>
    <t>DC EV charger -  (WIFI,LCD,RFID*1 Card,5m Socket)</t>
  </si>
  <si>
    <t>Growatt RFID Card</t>
  </si>
  <si>
    <t>https://solsol.cz/en/plu/509040</t>
  </si>
  <si>
    <t>Card for THOR chargers</t>
  </si>
  <si>
    <t>FV panel Growatt portable 100W</t>
  </si>
  <si>
    <t>https://solsol.cz/en/plu/109100</t>
  </si>
  <si>
    <t>Growatt INFINITY 2000 PRO</t>
  </si>
  <si>
    <t>https://solsol.cz/en/plu/309022</t>
  </si>
  <si>
    <t>Portable power station</t>
  </si>
  <si>
    <t>Growatt Noah 2000</t>
  </si>
  <si>
    <t>https://solsol.cz/en/plu/309020</t>
  </si>
  <si>
    <t>Battery for balkony inverter NEO</t>
  </si>
  <si>
    <t>Growatt Groboost</t>
  </si>
  <si>
    <t>https://solsol.cz/en/plu/509010</t>
  </si>
  <si>
    <t>Groboost</t>
  </si>
  <si>
    <t>Growatt Shinemaster</t>
  </si>
  <si>
    <t>https://solsol.cz/en/plu/509081</t>
  </si>
  <si>
    <t>Dataloger for multi-device system</t>
  </si>
  <si>
    <t>Growatt ShineMaster-X</t>
  </si>
  <si>
    <t>https://solsol.cz/en/plu/509211</t>
  </si>
  <si>
    <t>Growatt Shine Link-X</t>
  </si>
  <si>
    <t>https://solsol.cz/en/plu/509071</t>
  </si>
  <si>
    <t>Shine Link-X</t>
  </si>
  <si>
    <t>Growatt Shine Wifi-X</t>
  </si>
  <si>
    <t>https://solsol.cz/en/plu/509011</t>
  </si>
  <si>
    <t>Growatt Shine Wifi-F</t>
  </si>
  <si>
    <t>https://solsol.cz/en/plu/509131</t>
  </si>
  <si>
    <t>Growatt USB-Wifi</t>
  </si>
  <si>
    <t>https://solsol.cz/en/plu/509041</t>
  </si>
  <si>
    <t>Growatt Shine Lan-X</t>
  </si>
  <si>
    <t>https://solsol.cz/en/plu/509021</t>
  </si>
  <si>
    <t>Growatt Shine4G-X</t>
  </si>
  <si>
    <t>https://solsol.cz/en/plu/509151</t>
  </si>
  <si>
    <t>https://solsol.cz//en/plu/509161</t>
  </si>
  <si>
    <t>Growatt SET Groboost + ShineLinkX</t>
  </si>
  <si>
    <t>https://solsol.cz/en/plu/509150</t>
  </si>
  <si>
    <t>1pcs Groboost, 1 pcs ShineLinkX</t>
  </si>
  <si>
    <t>Growatt AC MOUNT POLE</t>
  </si>
  <si>
    <t>https://solsol.cz/en/plu/509601</t>
  </si>
  <si>
    <t>Mount pole for Thor AC EV chargers</t>
  </si>
  <si>
    <t>Growatt power cord for NEO (EU 5m)</t>
  </si>
  <si>
    <t>https://solsol.cz/en/plu/509037</t>
  </si>
  <si>
    <t>Power cord for NEO 800M-X</t>
  </si>
  <si>
    <t>Single Phase Meter</t>
  </si>
  <si>
    <t>Growatt SPM-E</t>
  </si>
  <si>
    <t>https://solsol.cz/en/plu/509051</t>
  </si>
  <si>
    <t>Energy meter - Single Phase</t>
  </si>
  <si>
    <t>Three-phase meter</t>
  </si>
  <si>
    <t>Growatt SPM-C</t>
  </si>
  <si>
    <t>https://solsol.cz/en/plu/509201</t>
  </si>
  <si>
    <t>Growatt TPM-E Three Phase Meter CHNT</t>
  </si>
  <si>
    <t>https://solsol.cz/en/plu/509031</t>
  </si>
  <si>
    <t>Energy meter Eastron- Three Phase</t>
  </si>
  <si>
    <t>Growatt TPM-E Three Phase Meter ETN</t>
  </si>
  <si>
    <t>https://solsol.cz/en/plu/509121</t>
  </si>
  <si>
    <t>Energy meter Chint - Three Phase</t>
  </si>
  <si>
    <t>Growatt SPM-CT-E</t>
  </si>
  <si>
    <t>https://solsol.cz/en/plu/509191</t>
  </si>
  <si>
    <t>Energy meter with 1x100A CT</t>
  </si>
  <si>
    <t>Growatt TPM-CT-E(100A)</t>
  </si>
  <si>
    <t>https://solsol.cz/en/plu/509111</t>
  </si>
  <si>
    <t>Energy meter with 3x100A CT</t>
  </si>
  <si>
    <t>Growatt TPM-CT-E(250A)</t>
  </si>
  <si>
    <t>https://solsol.cz/en/plu/509091</t>
  </si>
  <si>
    <t>Energy meter with 3x250A CT</t>
  </si>
  <si>
    <t>Growatt TPM-CT-G(250A) (100KW)</t>
  </si>
  <si>
    <t>https://solsol.cz/en/plu/509144</t>
  </si>
  <si>
    <t>Energy meter for SEM-X 100KW</t>
  </si>
  <si>
    <t>https://solsol.cz/en/plu/509141</t>
  </si>
  <si>
    <t>https://solsol.cz/en/plu/509142</t>
  </si>
  <si>
    <t>Growatt ACREL250A/5A CT 3-in-1 (100KW)</t>
  </si>
  <si>
    <t>https://solsol.cz/en/plu/509147</t>
  </si>
  <si>
    <t>CT for SEM-X</t>
  </si>
  <si>
    <t>Growatt ACREL600A/5A CT 3-in-1 (300KW)</t>
  </si>
  <si>
    <t>https://solsol.cz/en/plu/509145</t>
  </si>
  <si>
    <t>Growatt ACREL1200A/5A CT 3-in-1 (600KW)</t>
  </si>
  <si>
    <t>https://solsol.cz/en/plu/509146</t>
  </si>
  <si>
    <t>Growatt ACREL 2000A/5A CT 3-in-1 (1MW)</t>
  </si>
  <si>
    <t>https://solsol.cz/en/plu/509148</t>
  </si>
  <si>
    <t>Tigo</t>
  </si>
  <si>
    <t>Optimizer</t>
  </si>
  <si>
    <t>Tigo TS4-A-O (700W/15A,MC4)</t>
  </si>
  <si>
    <t>https://solsol.cz/en/plu/417021</t>
  </si>
  <si>
    <t>15A, 700W, 1500V-IEC, 0.12/1.2M Cable, MC4/EVO2 Comparable</t>
  </si>
  <si>
    <t>Tigo TS4-A-S (700W/15A,MC4)</t>
  </si>
  <si>
    <t>https://solsol.cz/en/plu/417051</t>
  </si>
  <si>
    <t>15A, 700W, 1000VUL/IEC, 0.12/1.2M Cable, MC4 Comparable</t>
  </si>
  <si>
    <t>Tigo TS4-A-F (700W/15A,MC4)</t>
  </si>
  <si>
    <t>https://solsol.cz/en/plu/417061</t>
  </si>
  <si>
    <t>15A, 700W, 1500VUL/1000VIEC, 1.2M Cable, MC4</t>
  </si>
  <si>
    <t>Tigo TS4-A-2F (1000W/15A,MC4)</t>
  </si>
  <si>
    <t>https://solsol.cz/en/plu/417031</t>
  </si>
  <si>
    <t>15A, 1000W, 1000VUL/IEC, 0.12/0.2/2.2 M Cable, MC4</t>
  </si>
  <si>
    <t>https://solsol.cz/en/plu/417081</t>
  </si>
  <si>
    <t>15A, 1000W, 1500VUL/1000VIEC, 0.12/0.2/2.2 M Cable, MC4</t>
  </si>
  <si>
    <t>Tigo TS4-A-2F (1400W/25A,MC4)</t>
  </si>
  <si>
    <t>https://solsol.cz/en/plu/417041</t>
  </si>
  <si>
    <t>25A, 1400W, 1500VUL/1000VIEC, 0.12/0.2/2.2M Cable, MC4</t>
  </si>
  <si>
    <t>https://solsol.cz/en/plu/417071</t>
  </si>
  <si>
    <t>Tigo CCA Kit + napájecí zdroj</t>
  </si>
  <si>
    <t>https://solsol.cz/en/plu/417002</t>
  </si>
  <si>
    <t>Data logger, TAP, DIN Rail, PS</t>
  </si>
  <si>
    <t>Tigo Access Point (TAP)</t>
  </si>
  <si>
    <t>https://solsol.cz/en/plu/417012</t>
  </si>
  <si>
    <t>TAP</t>
  </si>
  <si>
    <t>Tigo RSS-transmitter</t>
  </si>
  <si>
    <t>https://solsol.cz/en/plu/417042</t>
  </si>
  <si>
    <t>Dual Core, Pure Signal RSS Transmitter, Din Rail (no PS or enclosure)</t>
  </si>
  <si>
    <t>Tigo RSS-transmitter, PS, outdoor kit</t>
  </si>
  <si>
    <t>https://solsol.cz/en/plu/417043</t>
  </si>
  <si>
    <t>Tigo RSS Signal Detector</t>
  </si>
  <si>
    <t>https://solsol.cz/en/plu/417044</t>
  </si>
  <si>
    <t>Signal detector</t>
  </si>
  <si>
    <t>SolarEdge</t>
  </si>
  <si>
    <t>FV inverter SolarEdge SE10K-RW0TEBEN4</t>
  </si>
  <si>
    <t>https://solsol.cz/en/plu/212106</t>
  </si>
  <si>
    <t>Three Phase Inverter, 10.0kW, Inverters with SetApp configuration</t>
  </si>
  <si>
    <t>FV inverter SolarEdge SE10K-RWB48BFN4 - Home Hub Inverter</t>
  </si>
  <si>
    <t>https://solsol.cz/en/plu/212107</t>
  </si>
  <si>
    <t>SolarEdge Home Hub Inverter - Three Phase with Backup and SolarEdge Home Network, 10kW</t>
  </si>
  <si>
    <t>FV inverter SolarEdge SE12.5-RW0T0BNN4</t>
  </si>
  <si>
    <t>https://solsol.cz/en/plu/212121</t>
  </si>
  <si>
    <t>Three Phase Inverter, 12.0kW, Inverters with SetApp configuration</t>
  </si>
  <si>
    <t>FV inverter SolarEdge SE16K - RW0T0BNN4</t>
  </si>
  <si>
    <t>https://solsol.cz/en/plu/212161</t>
  </si>
  <si>
    <t>Three Phase Inverter, 16.0kW, Inverters with SetApp configuration</t>
  </si>
  <si>
    <t>FV inverter SolarEdge SE17K - RW0T0BNN4</t>
  </si>
  <si>
    <t>https://solsol.cz/en/plu/212171</t>
  </si>
  <si>
    <t>Three Phase Inverter, 17.0kW, Inverters with SetApp configuration</t>
  </si>
  <si>
    <t>FV inverter SolarEdge - SE20K_RW00IBNM4</t>
  </si>
  <si>
    <t>https://solsol.cz/en/plu/212201</t>
  </si>
  <si>
    <t>Three Phase Inverter, 20.0kW, Inverters with SetApp configuration</t>
  </si>
  <si>
    <t>FV inverter SolarEdge SE25K-RW00IBNM4</t>
  </si>
  <si>
    <t>https://solsol.cz/en/plu/212251</t>
  </si>
  <si>
    <t>Three Phase Inverter, 25.0kW, Inverters with SetApp configuration</t>
  </si>
  <si>
    <t>FV inverter SolarEdge SE30K-RW00IBNM4</t>
  </si>
  <si>
    <t>https://solsol.cz/en/plu/212301</t>
  </si>
  <si>
    <t>Three Phase Inverter, 30KVA, ROW, MC4, DC SPD</t>
  </si>
  <si>
    <t>FV inverter SolarEdge SE33.3K-RW00IBNM4</t>
  </si>
  <si>
    <t>https://solsol.cz/en/plu/212331</t>
  </si>
  <si>
    <t>Three Phase Inverter, 33.3KVA, ROW, MC4, DC SPD</t>
  </si>
  <si>
    <t>FV inverter SolarEdge SE50K-RW00IBNM4</t>
  </si>
  <si>
    <t>https://solsol.cz/en/plu/212501</t>
  </si>
  <si>
    <t>Three Phase Inverter, 3-ph Synergy 50 kW, MC4, DC SPD; SESUK not included, need 2x SESUK</t>
  </si>
  <si>
    <t>FV inverter SolarEdge SE66.6K-RW00IBNM4</t>
  </si>
  <si>
    <t>https://solsol.cz/en/plu/212661</t>
  </si>
  <si>
    <t>Three Phase Inverter, 3-ph Synergy 66,6kW MC4, DC SPD; SESUK not included, need 2x SESUK</t>
  </si>
  <si>
    <t>FV inverter SolarEdge SE90K-RW00IBNM4</t>
  </si>
  <si>
    <t>https://solsol.cz/en/plu/212901</t>
  </si>
  <si>
    <t>Three Phase Inverter, 3-ph Synergy 90kW, MC4, DC SPD; SESUK not included, need 3x SESUK</t>
  </si>
  <si>
    <t>FV inverter SolarEdge SE90K-RWOOIBNQ4 - DC switch</t>
  </si>
  <si>
    <t>https://solsol.cz/en/plu/212902</t>
  </si>
  <si>
    <t>Three Phase Inverter, 3-ph Synergy 90kW, DC Switch, MC4, DC SPD;SESUK not included, need 3x SESUK</t>
  </si>
  <si>
    <t>FV inverter SolarEdge SE100K-RW00IBNM4</t>
  </si>
  <si>
    <t>https://solsol.cz/en/plu/212102</t>
  </si>
  <si>
    <t>Three Phase Inverter, 3-ph Synergy 100kW, MC4, DC SPD; SESUK not included, need 3x SESUK</t>
  </si>
  <si>
    <t>FV inverter SolarEdge SE100K-RW00IBNQ4 - DC switch</t>
  </si>
  <si>
    <t>https://solsol.cz/en/plu/212104</t>
  </si>
  <si>
    <t>Three Phase Inverter, 3-ph Synergy, DC Switch, MC4, DC SPD; SESUK not included, need 3x SESUK</t>
  </si>
  <si>
    <t>FV inverter SolarEdge SECONDARY UNIVERSAL - SESUK_RW00INNN4</t>
  </si>
  <si>
    <t>https://solsol.cz/en/plu/212019</t>
  </si>
  <si>
    <t>The secondary unit for SolarEdge inverters</t>
  </si>
  <si>
    <t>FV inverter SolarEdge SECONDARY UNIVERSAL - SESUK_RWROINNN4</t>
  </si>
  <si>
    <t>https://solsol.cz/en/plu/212010</t>
  </si>
  <si>
    <t>Solaredge CSS – OD battery inverter PCS050-RW-400V-A01-01</t>
  </si>
  <si>
    <t>https://solsol.cz/en/plu/212503</t>
  </si>
  <si>
    <t>Solaredge CSS – OD battery , 50KW PCS Inverter</t>
  </si>
  <si>
    <t>SolarEdge SET Home Hub Inverter SE10K-RWB48BFN4, 9,2kWh</t>
  </si>
  <si>
    <t>https://solsol.cz/en/plu/212001</t>
  </si>
  <si>
    <t>1x SE10K-RWB48BFN4 - Home Hub Inverter, 2x Home Battery 48V BAT-05K48M0B-02, 1x Top Cover IAC-RBAT-5KMTOP-01, 1x cable battery to battery IAC-RBAT-5KCBAT-01, 1x cable set battery to Inverter,1x floor stand IAC-RBAT-5KFSTD-01, 1x Meter MTR-240-3PC1-D-A-MW</t>
  </si>
  <si>
    <t>SolarEdge SET Home Hub Inverter SE10K-RWB48BFN4, 13,8kWh</t>
  </si>
  <si>
    <t>https://solsol.cz/en/plu/212002</t>
  </si>
  <si>
    <t>1x SE10K-RWB48BFN4 - Home Hub Inverter, 3x Home Battery 48V BAT-05K48M0B-02, 1x Top Cover IAC-RBAT-5KMTOP-01, 2x cable battery to battery IAC-RBAT-5KCBAT-01, 1x cable set battery to Inverter, 1x floor stand IAC-RBAT-5KFSTD-01, 1x Meter MTR-240-3PC1-D-A-MW</t>
  </si>
  <si>
    <t>SolarEdge SET Home Hub Inverter SE10K-RWB48BFN4, 18,4kWh</t>
  </si>
  <si>
    <t>https://solsol.cz/en/plu/212003</t>
  </si>
  <si>
    <t>1x SE10K-RWB48BFN4 - Home Hub Inverter, 4x Home Battery 48V BAT-05K48M0B-02, 2x Top Cover IAC-RBAT-5KMTOP-01, 2x cable battery to battery IAC-RBAT-5KCBAT-01, 1x cable set battery to Inverter, 2x floor stand IAC-RBAT-5KFSTD-01, 1x Meter MTR-240-3PC1-D-A-MW</t>
  </si>
  <si>
    <t>Solaredge SET CSS – OD battery / inverter / acs</t>
  </si>
  <si>
    <t>https://solsol.cz/en/plu/212004</t>
  </si>
  <si>
    <t>Solaredge SET CSS, battery cabnet / inverter / acs /controler</t>
  </si>
  <si>
    <t>SolarEdge Home Battery 48V BAT-05K48M0B-02</t>
  </si>
  <si>
    <t>https://solsol.cz/en/plu/312050</t>
  </si>
  <si>
    <t>SolarEdge Home Battery 48V - 4.6kWh module (10 years warranty included, sold in a full pallet, 12 units/Pallet)</t>
  </si>
  <si>
    <t>Solaredge CSS – OD battery cabinet CSS-OU-O1-20-CA-B01-01</t>
  </si>
  <si>
    <t>https://solsol.cz/en/plu/312010</t>
  </si>
  <si>
    <t>Solaredge CSS – OD battery</t>
  </si>
  <si>
    <t>Solaredge Top Cover Kit for Home Battery 48V IAC-RBAT-5KMTOP-01</t>
  </si>
  <si>
    <t>https://solsol.cz/en/plu/512012</t>
  </si>
  <si>
    <t>Top Cover Kit, for SolarEdge Home Battery 48V</t>
  </si>
  <si>
    <t>SolarEdge cable set battery to battery IAC-RBAT-5KCBAT-01</t>
  </si>
  <si>
    <t>https://solsol.cz/en/plu/512022</t>
  </si>
  <si>
    <t>Cable set Battery Module to Battery Module, for SolarEdge Home Battery 48V</t>
  </si>
  <si>
    <t>SolarEdge cable set battery to inverter IAC-RBAT-5KCINV-01</t>
  </si>
  <si>
    <t>https://solsol.cz/en/plu/512052</t>
  </si>
  <si>
    <t>Cable set Battery to Inverter, for SolarEdge Home Battery 48V and SE*K-RWB48 SolarEdge Home Hub Inverters - Three Phase</t>
  </si>
  <si>
    <t>SolarEdge cable set tower to tower IAC-RBAT-5KCTOW-01</t>
  </si>
  <si>
    <t>https://solsol.cz/en/plu/512062</t>
  </si>
  <si>
    <t>Cable set Tower to Tower, for SolarEdge Home Battery 48V</t>
  </si>
  <si>
    <t>SolarEdge 10x spare connector kit for “Battery to Inverter" connection IAC-RBAT-5KCNCT-01</t>
  </si>
  <si>
    <t>https://solsol.cz/en/plu/512072</t>
  </si>
  <si>
    <t>10 x Spare connector kit for “Battery to Inverter" connection, SolarEdge Home Battery 48V</t>
  </si>
  <si>
    <t>SolarEdge 10x spare connector kit for “Tower to Tower" connection IAC-RBAT-5KCNCT-02</t>
  </si>
  <si>
    <t>https://solsol.cz/en/plu/512082</t>
  </si>
  <si>
    <t>10 x Spare connector kit for “Tower to Tower" connection, SolarEdge Home Battery 48V</t>
  </si>
  <si>
    <t>SolarEdge floor stand IAC-RBAT-5KFSTD-01</t>
  </si>
  <si>
    <t>https://solsol.cz/en/plu/512092</t>
  </si>
  <si>
    <t>Floor Stand, for SolarEdge Home Battery 48V</t>
  </si>
  <si>
    <t>SolarEdge Home Backup Interface BI-NEUNU-3P-01</t>
  </si>
  <si>
    <t>https://solsol.cz/en/plu/512102</t>
  </si>
  <si>
    <t>SolarEdge Home Backup Interface - Three Phase (12 years warranty included)*</t>
  </si>
  <si>
    <t>SolarEdge ONE Controller ONE-CLC1-RWWB0-A</t>
  </si>
  <si>
    <t>https://solsol.cz/en/plu/512115</t>
  </si>
  <si>
    <t>SolarEdge CSS-O1-C-B01-01</t>
  </si>
  <si>
    <t>https://solsol.cz/en/plu/512116</t>
  </si>
  <si>
    <t>Solaredge CSS – OD battery, SolarEdge Cabling Extension Kit (only for 50kW/ 204,8 kWh solution)</t>
  </si>
  <si>
    <t>SolarEdge Home Hot Water Controller SMRT-HOT-WTR-30-S2</t>
  </si>
  <si>
    <t>https://solsol.cz/en/plu/512042</t>
  </si>
  <si>
    <t>SolarEdge Home Hot Water Controller - 3 kW (80 units/pallet)</t>
  </si>
  <si>
    <t>SolarEdge Home Load Controller SEM-DCS-R08-00</t>
  </si>
  <si>
    <t>https://solsol.cz/en/plu/512111</t>
  </si>
  <si>
    <t>SolarEdge Home Load Controller</t>
  </si>
  <si>
    <t>SolarEdge Home Smart Switch SEM-SWT-R16-00</t>
  </si>
  <si>
    <t>https://solsol.cz/en/plu/512121</t>
  </si>
  <si>
    <t>SolarEdge Home Smart Switch</t>
  </si>
  <si>
    <t>Smart Home Hot Water Controller Temperature Sensor HOTWTR-SENS-RW-S1</t>
  </si>
  <si>
    <t>https://solsol.cz/en/plu/512131</t>
  </si>
  <si>
    <t>Smart Home Hot Water Controller Temperature Sensor</t>
  </si>
  <si>
    <t>SolarEdge Home Inline Meter MTR-240-3PC1-D-A-MW</t>
  </si>
  <si>
    <t>https://solsol.cz/en/plu/512101</t>
  </si>
  <si>
    <t>SolarEdge Home Inline Meter with SolarEdge Home Network - 1PH/3PH 230/400V, 65A, for residential applications only **</t>
  </si>
  <si>
    <t>SolarEdge Home EV Charger SE-EVK22C00-01</t>
  </si>
  <si>
    <t>https://solsol.cz/en/plu/712221</t>
  </si>
  <si>
    <t>SolarEdge EV Charger, 22 kW, 6m Cable, Type 2 connector (3 years warranty included)</t>
  </si>
  <si>
    <t>Optimizer SolarEdge P370-5RM4MRM</t>
  </si>
  <si>
    <t>https://solsol.cz/en/plu/412371</t>
  </si>
  <si>
    <t>Optimizer, for 72 cells, 60V, output cable length 1.2m (sold in box of 20, 840/pallet) - last pieces to be sold</t>
  </si>
  <si>
    <t>Optimizer SolarEdge P401I-5RM4MRM</t>
  </si>
  <si>
    <t>https://solsol.cz/en/plu/412406</t>
  </si>
  <si>
    <t>Optimizer 400W/60V IndOP In=MC4,Out=1.2m ROW</t>
  </si>
  <si>
    <t>Optimizer SolarEdge S440-1GM4MRM</t>
  </si>
  <si>
    <t>https://solsol.cz/en/plu/412441</t>
  </si>
  <si>
    <t>Optimizer, for high current modules, up to 14,5A, 60V, output cable length (+) 2.3m, (-) 0.10m</t>
  </si>
  <si>
    <t>Optimizer SolarEdge S500-1GM4MRM</t>
  </si>
  <si>
    <t>https://solsol.cz/en/plu/412500</t>
  </si>
  <si>
    <t>Optimizér SolarEdge P605-4RM4MBN</t>
  </si>
  <si>
    <t>https://solsol.cz/en/plu/412606</t>
  </si>
  <si>
    <t>Optimizer, for 1 x high power/bi-facial, 65V, output cable length 1.4m (sold in box of 10, 420/pallet), for commercial aplications only (≥SE16K)</t>
  </si>
  <si>
    <t>Optimizér SolarEdge P750-4RMLMBN</t>
  </si>
  <si>
    <t>https://solsol.cz/en/plu/412751</t>
  </si>
  <si>
    <t>Optimizer, for 1 x high power/bi-facial, for commercial aplications only (≥SE16K)</t>
  </si>
  <si>
    <t>Optimizer SolarEdge P850-4RM4MBY</t>
  </si>
  <si>
    <t>https://solsol.cz/en/plu/412852</t>
  </si>
  <si>
    <t>Optimizer, for high power/bi-facial, 2 in series, 125V, output cable length 2.2m (sold in box of 10, 540/pallet)</t>
  </si>
  <si>
    <t>Optimizer SolarEdge P950-4RM4MBY</t>
  </si>
  <si>
    <t>https://solsol.cz/en/plu/412952</t>
  </si>
  <si>
    <t>Optimizér SolarEdge P1100-4RM4MBT</t>
  </si>
  <si>
    <t>https://solsol.cz/en/plu/412112</t>
  </si>
  <si>
    <t>Optimizer, for high power/bi-facial, 2 in series, 125V, input 0.16m, output 2.4m (sold in box of 10, 540/pallet)</t>
  </si>
  <si>
    <t>Optimizér SolarEdge S1000-1GM4MBT</t>
  </si>
  <si>
    <t>https://solsol.cz/en/plu/412102</t>
  </si>
  <si>
    <t>Optimizer 1000W/80V In=MC4 ,Out=MC4/4.8m</t>
  </si>
  <si>
    <t>Optimizér SolarEdge S1000-1GMXMBT</t>
  </si>
  <si>
    <t>https://solsol.cz/en/plu/412023</t>
  </si>
  <si>
    <t>Optimizer 1000W/80V In=MC4,1.3m ,Out=MC4/4.8m</t>
  </si>
  <si>
    <t>Optimizér SolarEdge S1200-1GM4MBV</t>
  </si>
  <si>
    <t>https://solsol.cz/en/plu/412122</t>
  </si>
  <si>
    <t>Optimizer 1200W/80V In=MC4 ,Out=MC4/5.4m</t>
  </si>
  <si>
    <t>Optimizér SolarEdge S1400-1GM4MBWD</t>
  </si>
  <si>
    <t>https://solsol.cz/en/plu/412141</t>
  </si>
  <si>
    <t>Optimizer 1400W, 2 in series, 20A Isc, 24A output current, output cables 5.7m (+) and 0.1m (-), input cables 2 x 0.1m (short) </t>
  </si>
  <si>
    <t>SolarEdge 1/3PH Star 230/400V, DINRail MB Energy MTR, RW</t>
  </si>
  <si>
    <t>https://solsol.cz/en/plu/512041</t>
  </si>
  <si>
    <t>1PH/3PH 230/400V, Energy Meter with Modbus Connection, DIN-Rail *</t>
  </si>
  <si>
    <t>SolarEdge Current Transformer CTB-4x4-2000</t>
  </si>
  <si>
    <t>https://solsol.cz/en/plu/512091</t>
  </si>
  <si>
    <t>Bus-Bar CT, 4.0" x 4.0", 2000A, 1.5% acc.</t>
  </si>
  <si>
    <t>SolarEdge Current Transformer CTB-4X4.5-3000</t>
  </si>
  <si>
    <t>https://solsol.cz/en/plu/512081</t>
  </si>
  <si>
    <t>Bus-Bar CT, 4.0" x 4.5", 3000A, 1.5% acc.</t>
  </si>
  <si>
    <t>Solaredge Split-Core Current Transformers 100A, 50/60Hz, 1%, Twist SECT-SPL-100A-A</t>
  </si>
  <si>
    <t>https://solsol.cz/en/plu/512031</t>
  </si>
  <si>
    <t>Solaredge Split-Core Current Transformers 100A,50/60Hz, 1%, Twist</t>
  </si>
  <si>
    <t>Solaredge 250A Split-Core Current Transformer, for 50Hz</t>
  </si>
  <si>
    <t>https://solsol.cz/en/plu/512071</t>
  </si>
  <si>
    <t>250A Split-Core Current Transformer, for 50Hz</t>
  </si>
  <si>
    <t>Solaredge Split-Core Current Transformers ,for 1000A</t>
  </si>
  <si>
    <t>https://solsol.cz/en/plu/512032</t>
  </si>
  <si>
    <t>1000A Split-Core Current Transformer, for 50Hz</t>
  </si>
  <si>
    <t>SolarEdge Control and Communication Gateway SE1000-CCG-G-S1</t>
  </si>
  <si>
    <t>https://solsol.cz/en/plu/512061</t>
  </si>
  <si>
    <t>Commercial Gateway</t>
  </si>
  <si>
    <t>SolarEdge Ambient temperature sensor SE1000-SENTAMB-S2S2</t>
  </si>
  <si>
    <t>https://solsol.cz/en/plu/912004</t>
  </si>
  <si>
    <t>Ambient temperature sensor 0-10V</t>
  </si>
  <si>
    <t>SolarEdge Irradiance sensor SE1000-SENIRR-S1 0-1.4V</t>
  </si>
  <si>
    <t>https://solsol.cz/en/plu/512010</t>
  </si>
  <si>
    <t>Irradiance sensor 0-1.4V</t>
  </si>
  <si>
    <t>Solax</t>
  </si>
  <si>
    <t>Solax G4 X3-Hybrid-10.0-D, CT</t>
  </si>
  <si>
    <t>https://solsol.cz/en/plu/232100</t>
  </si>
  <si>
    <t>Solax G4 X3-Hybrid-10.0-D, Wifi 3.0, CT</t>
  </si>
  <si>
    <t>https://solsol.cz/en/plu/232101</t>
  </si>
  <si>
    <t>Solax G4 X3-Hybrid-15.0-D, Wifi 3.0, CT</t>
  </si>
  <si>
    <t>https://solsol.cz/en/plu/232150</t>
  </si>
  <si>
    <t>Solax X3 ULT-20K, CT,  Wifi+LAN</t>
  </si>
  <si>
    <t>https://solsol.cz/en/plu/232200</t>
  </si>
  <si>
    <t>Solax X3 ULT-25K, AFCI, CT, WiFi+LAN</t>
  </si>
  <si>
    <t>https://solsol.cz/en/plu/232251</t>
  </si>
  <si>
    <t>Solax X3-ULT-30K, AFCI, CT, WiFi+LAN</t>
  </si>
  <si>
    <t>https://solsol.cz/en/plu/232300</t>
  </si>
  <si>
    <t>Solax Master T-BAT H 5.8 V2</t>
  </si>
  <si>
    <t>https://solsol.cz/en/plu/232050</t>
  </si>
  <si>
    <t>Solax Battery Slave 5,8 HV11550 V2</t>
  </si>
  <si>
    <t>https://solsol.cz/en/plu/232051</t>
  </si>
  <si>
    <t>232053 </t>
  </si>
  <si>
    <t>Solax Battery SET Master T-BAT H 5.8 V2 + Slave 5,8 HV11550 V2</t>
  </si>
  <si>
    <t>https://solsol.cz//en/plu/232053</t>
  </si>
  <si>
    <t xml:space="preserve">Solax T-BAT SYS-HV-S3.6 </t>
  </si>
  <si>
    <t>https://solsol.cz/en/plu/232030</t>
  </si>
  <si>
    <t>Solax TBMS-MCS0800E (BMS)</t>
  </si>
  <si>
    <t>https://solsol.cz/en/plu/232031</t>
  </si>
  <si>
    <t>Solax T-BAT-SYS-HV Series Box</t>
  </si>
  <si>
    <t>https://solsol.cz/en/plu/232022</t>
  </si>
  <si>
    <t>For series connection of batts</t>
  </si>
  <si>
    <t>Wallbox Solax X3-EVC-11k (PXH) 3 fáze, výkon 11kW, 6m kabel, 16 A, WIFI</t>
  </si>
  <si>
    <t>https://solsol.cz/en/plu/732110</t>
  </si>
  <si>
    <t>EV charger</t>
  </si>
  <si>
    <t>Wallbox Solax X3-EVC22K (PXH) 3 fáze, výkon 22kW, 6m kabel, 32A, WIFI</t>
  </si>
  <si>
    <t>https://solsol.cz/en/plu/732220</t>
  </si>
  <si>
    <t xml:space="preserve"> Solax Chint 3 Phase meter bidirectional</t>
  </si>
  <si>
    <t>https://solsol.cz/en/plu/532000</t>
  </si>
  <si>
    <t>Elektroměr Solax - Chint 3Ph DTSU666-CT</t>
  </si>
  <si>
    <t>https://solsol.cz/en/plu/532001</t>
  </si>
  <si>
    <t>Solax X3-EPS PBOX-60kW-G2</t>
  </si>
  <si>
    <t>https://solsol.cz/en/plu/532021</t>
  </si>
  <si>
    <t>Paraller connection of hybrid inverters</t>
  </si>
  <si>
    <t>Solax X3-EPS PBOX-150kW-G2</t>
  </si>
  <si>
    <t>https://solsol.cz/en/plu/532031</t>
  </si>
  <si>
    <t>Solax BMS-Parallel Box II V2</t>
  </si>
  <si>
    <t>https://solsol.cz/en/plu/532003</t>
  </si>
  <si>
    <t>Paraller connection of batteries</t>
  </si>
  <si>
    <t>Solax Pocket WIFI 3.0</t>
  </si>
  <si>
    <t>https://solsol.cz/en/plu/532011</t>
  </si>
  <si>
    <t xml:space="preserve">WIFI stick </t>
  </si>
  <si>
    <t>Solax Pocket WIFI-LAN 3.0</t>
  </si>
  <si>
    <t>https://solsol.cz/en/plu/532012</t>
  </si>
  <si>
    <t xml:space="preserve">WIFI+LAN stick </t>
  </si>
  <si>
    <t>SOLAX SET G4 X3-Hybrid-10.0-D, 11,6 kWh</t>
  </si>
  <si>
    <t>https://solsol.cz/en/plu/209027</t>
  </si>
  <si>
    <t>Solax G4 X3-Hybrid-10.0-D, 1x Solax Master T-BAT H 5.8 V2, 1x Solax Battery 5,8 HV11550 V2, Elektroměr Solax Chint 3 Phase meter bidirectional, Solax Pocket WIFI 3.0</t>
  </si>
  <si>
    <t>SOLAX SET G4 X3-Hybrid-10.0-D, 11,6 kWh ALFRED</t>
  </si>
  <si>
    <t>https://solsol.cz/en//plu/209037</t>
  </si>
  <si>
    <t>Solax G4 X3-Hybrid-10.0-D, 1x Solax Master T-BAT H 5.8 V2, 1x Solax Battery 5,8 HV11550 V2, Elektroměr Solax Chint 3 Phase meter bidirectional, Solax Pocket WIFI 3.1, Alfred box</t>
  </si>
  <si>
    <t>Solsol</t>
  </si>
  <si>
    <t>Alfred BOX</t>
  </si>
  <si>
    <t>https://solsol.cz/en/plu/920034</t>
  </si>
  <si>
    <t xml:space="preserve">Alfred box </t>
  </si>
  <si>
    <t>Alfred BOX  / 5pcs</t>
  </si>
  <si>
    <t>https://solsol.cz/en/plu/920035</t>
  </si>
  <si>
    <t>Alfred box</t>
  </si>
  <si>
    <t>Sungrow</t>
  </si>
  <si>
    <t>Sungrow SG33CX-P2 V12</t>
  </si>
  <si>
    <t>https://solsol.cz/en/plu/240330</t>
  </si>
  <si>
    <t>Sungrow SG50CX-P2 V12</t>
  </si>
  <si>
    <t>https://solsol.cz/en/plu/240501</t>
  </si>
  <si>
    <t>Sungrow SG125CX-P2 V113</t>
  </si>
  <si>
    <t>https://solsol.cz/en/plu/240011</t>
  </si>
  <si>
    <t>Sungrow SG350HX</t>
  </si>
  <si>
    <t>https://solsol.cz//en/plu/240030</t>
  </si>
  <si>
    <t>Three phase inverter</t>
  </si>
  <si>
    <t>Sungrow inverter SH10T CZ</t>
  </si>
  <si>
    <t>https://solsol.cz/en/plu/240100</t>
  </si>
  <si>
    <t>Inverter SH10T</t>
  </si>
  <si>
    <t>Sungrow inverter SH15T</t>
  </si>
  <si>
    <t>https://solsol.cz//en/plu/240150</t>
  </si>
  <si>
    <t>Three phase hybrid inverter</t>
  </si>
  <si>
    <t>Sungrow inverter SH20T</t>
  </si>
  <si>
    <t>https://solsol.cz//en/plu/240200</t>
  </si>
  <si>
    <t>Sungrow inverter SH25T</t>
  </si>
  <si>
    <t>https://solsol.cz//en/plu/240201</t>
  </si>
  <si>
    <t>https://solsol.cz/en/plu/340231</t>
  </si>
  <si>
    <t>Sungrow EMS300CP_ST225CS-2H_V1326_S</t>
  </si>
  <si>
    <t>https://solsol.cz/en/plu/340001</t>
  </si>
  <si>
    <t>Sungrow SBH Battery Module(IEC)_SMR050</t>
  </si>
  <si>
    <t>https://solsol.cz/en/plu/340050</t>
  </si>
  <si>
    <t>SBH Battery Module(IEC)_SMR050</t>
  </si>
  <si>
    <t>Sungrow SBH Accessory</t>
  </si>
  <si>
    <t>https://solsol.cz/en/plu/540002</t>
  </si>
  <si>
    <t>SBR Accessory</t>
  </si>
  <si>
    <t>Sungrow I Home Manager</t>
  </si>
  <si>
    <t>https://solsol.cz/en/plu/540001</t>
  </si>
  <si>
    <t>Management, monitoring</t>
  </si>
  <si>
    <t>Sungrow AC011E-01 EV Charger 11KW EU 3phase Hybrid Charging</t>
  </si>
  <si>
    <t>https://solsol.cz/en/plu/740110</t>
  </si>
  <si>
    <t>Sungrow 22kW AC Charger EU Version cable with MID</t>
  </si>
  <si>
    <t>https://solsol.cz/en/plu/740220</t>
  </si>
  <si>
    <t>AKCE Sungrow SET SH10T + SBH100</t>
  </si>
  <si>
    <t>https://solsol.cz/en/plu/240001</t>
  </si>
  <si>
    <t>Sungrow SHT10, 2x SBH Battery Module(IEC)_SMR050, SBH Accessory</t>
  </si>
  <si>
    <t>Sungrow SET PowerStack ST225kWh-110kW-2h</t>
  </si>
  <si>
    <t>Sungrow SET PowerStack ST225kWh-110kW-2h+Sungrow EMS300CP</t>
  </si>
  <si>
    <t>Fronius</t>
  </si>
  <si>
    <t>Fronius Symo GEN24 8.0 PLUS</t>
  </si>
  <si>
    <t>https://solsol.cz/en/plu/207080</t>
  </si>
  <si>
    <t>Three Phase Inverter</t>
  </si>
  <si>
    <t>Fronius Symo GEN24 10.0 PLUS</t>
  </si>
  <si>
    <t>https://solsol.cz/en/plu/207101</t>
  </si>
  <si>
    <t>Fronius Smart Meter 63A-3</t>
  </si>
  <si>
    <t>https://solsol.cz/en/plu/207001</t>
  </si>
  <si>
    <t>Energy meter - Three Phase</t>
  </si>
  <si>
    <t>Huawei</t>
  </si>
  <si>
    <t>Huawei inverter SUN 2000-20K-MB0</t>
  </si>
  <si>
    <t>https://solsol.cz//en/plu/234201</t>
  </si>
  <si>
    <t>Huawei inverter SUN-2000-30KTL-M3</t>
  </si>
  <si>
    <t>https://solsol.cz/en/plu/234300</t>
  </si>
  <si>
    <t>Huawei inverter SUN2000-100KTL-M2</t>
  </si>
  <si>
    <t>https://solsol.cz/en/plu/234100</t>
  </si>
  <si>
    <t>Huawei inverter SUN-2000-50KTL-M3</t>
  </si>
  <si>
    <t>https://solsol.cz/en/plu/234500</t>
  </si>
  <si>
    <t>Huawei inverter SUN 5000-8K-MAP0</t>
  </si>
  <si>
    <t>Huawei inverter SUN 2000-10K-MAP0</t>
  </si>
  <si>
    <t>https://solsol.cz/en/plu/234102</t>
  </si>
  <si>
    <t>Three Phase Hybrid Inventer, Asymmetric Ouput, Superb Off-grid Backup Capability</t>
  </si>
  <si>
    <t>Huawei inverter SUN 2000-12K-MAP0</t>
  </si>
  <si>
    <t>Huawei inverter SUN 5000-12K-MAP0</t>
  </si>
  <si>
    <t>https://solsol.cz/en/plu/234122</t>
  </si>
  <si>
    <t>Three Phase Hybrid Inventer</t>
  </si>
  <si>
    <t>Huawei inverter SET SUN 2000-5KTL-L1, 5kWh battery</t>
  </si>
  <si>
    <t>https://solsol.cz/en/plu/234001</t>
  </si>
  <si>
    <t>CZ AKCE Huawei inverter SET SUN 5000-8K-MAP0, 14kWh batt</t>
  </si>
  <si>
    <t>CZ AKCE Huawei inverter SET SUN 2000-10K-MAP0, 10kWh batt</t>
  </si>
  <si>
    <t>https://solsol.cz/en/plu/234003</t>
  </si>
  <si>
    <t>Huawei inverter SET SUN 2000-10K-MAP0,  Power module LUNA2000-10KW-C1, Huawei meter DTSU666-H 100A, battery module LUNA2000-5-E0</t>
  </si>
  <si>
    <t>CZ AKCE Huawei inverter SET SUN 2000-10K-MAP0, 14kWh batt</t>
  </si>
  <si>
    <t>https://solsol.cz/en/plu/234002</t>
  </si>
  <si>
    <t>Huawei inverter SET SUN 2000-10K-MAP0,  Power module LUNA2000-10KW-C1, Huawei meter DTSU666-H 100A, battery module LUNA2000-7-E1</t>
  </si>
  <si>
    <t>CZ AKCE Huawei inverter SET SUN 5000-12K-MAP0, 10kWh batt</t>
  </si>
  <si>
    <t>https://solsol.cz/en/plu/234004</t>
  </si>
  <si>
    <t>Huawei inverter SET SUN 5000-12K-MAP0,  Power module LUNA2000-10KW-C1, Huawei meter DTSU666-H 100A, battery module LUNA2000-5-E0</t>
  </si>
  <si>
    <t>CZ AKCE Huawei inverter SET SUN 5000-12K-MAP0, 14kWh batt</t>
  </si>
  <si>
    <t>https://solsol.cz/en/plu/234005</t>
  </si>
  <si>
    <t>Huawei inverter SET SUN 5000-12K-MAP0,  Power module LUNA2000-10KW-C1, Huawei meter DTSU666-H 100A, battery module LUNA2000-7-E1</t>
  </si>
  <si>
    <t>Huawei power module LUNA2000-5KW-C0</t>
  </si>
  <si>
    <t>https://solsol.cz/en/plu/334051</t>
  </si>
  <si>
    <t>Power module (BMS)</t>
  </si>
  <si>
    <t>Huawei battery module LUNA2000-5-E0</t>
  </si>
  <si>
    <t>https://solsol.cz/en/plu/334050</t>
  </si>
  <si>
    <t>Huawei battery module LUNA2000-7-E1</t>
  </si>
  <si>
    <t>https://solsol.cz/en/plu/334070</t>
  </si>
  <si>
    <t>Huawei power module LUNA2000-10KW-C1</t>
  </si>
  <si>
    <t>https://solsol.cz/en/plu/334010</t>
  </si>
  <si>
    <t>Huawei meter DTSU666-H 100A</t>
  </si>
  <si>
    <t>https://solsol.cz/en/plu/534001</t>
  </si>
  <si>
    <t>Meter - Three Phase</t>
  </si>
  <si>
    <t>Huawei LUNA2000 Wall Mounting Bracket</t>
  </si>
  <si>
    <t>https://solsol.cz/en/plu/534000</t>
  </si>
  <si>
    <t>Walll mount</t>
  </si>
  <si>
    <t>Huawei EMMA-A02</t>
  </si>
  <si>
    <t>https://solsol.cz/en/plu/534002</t>
  </si>
  <si>
    <t>Energy management assistant</t>
  </si>
  <si>
    <t>Huawei Dongle WLAN-FE (fast ethernet) AP+STA</t>
  </si>
  <si>
    <t>https://solsol.cz/en/plu/534007</t>
  </si>
  <si>
    <t>Power 2,5W, LED Indicator, Plug and Play, IP rating: IP65</t>
  </si>
  <si>
    <t>Huawei SmartLogger3000A01 bez MBUS</t>
  </si>
  <si>
    <t>https://solsol.cz/en/plu/534008</t>
  </si>
  <si>
    <t>Huawei SmartLogger3000A03 s MBUS</t>
  </si>
  <si>
    <t>https://solsol.cz/en/plu/534009</t>
  </si>
  <si>
    <t>Huawei SmartGuard-63A-T0</t>
  </si>
  <si>
    <t>https://solsol.cz/plu/534012</t>
  </si>
  <si>
    <t>Huawei Back up box 1-phase</t>
  </si>
  <si>
    <t>https://solsol.cz/en/plu/534006</t>
  </si>
  <si>
    <t>Huawei Dongle 4G no SIM card</t>
  </si>
  <si>
    <t>https://solsol.cz//en/plu/534013</t>
  </si>
  <si>
    <t>Huawei Back up box 3-phase</t>
  </si>
  <si>
    <t>https://solsol.cz/en/plu/534005</t>
  </si>
  <si>
    <t>Huawei smart energy controller SUN2000-15 K-MBO</t>
  </si>
  <si>
    <t>https://solsol.cz/en/plu/534004</t>
  </si>
  <si>
    <t>Hybridní, silnoproudá verze</t>
  </si>
  <si>
    <t>Huawei smart energy controller SUN2000-12 K-MB0</t>
  </si>
  <si>
    <t>https://solsol.cz/en/plu/534003</t>
  </si>
  <si>
    <t>Huawei inverter SUN 2000-5KTL-L1 HC</t>
  </si>
  <si>
    <t>https://solsol.cz/en//plu/234051</t>
  </si>
  <si>
    <t>Huawei inverter SUN 2000-6KTL-M1 HC</t>
  </si>
  <si>
    <t>https://solsol.cz/en/plu/234060</t>
  </si>
  <si>
    <t>Huawei inverter SUN 2000-8KTL-M1 HC</t>
  </si>
  <si>
    <t>https://solsol.cz/en/plu/233080</t>
  </si>
  <si>
    <t>Huawei inverter SUN 2000-10KTL-M1 HC</t>
  </si>
  <si>
    <t>https://solsol.cz/en/plu/234101</t>
  </si>
  <si>
    <t>Huawei inverter SUN 2000-12KTL-M5</t>
  </si>
  <si>
    <t>https://solsol.cz/en/plu/234120</t>
  </si>
  <si>
    <t>Huawei inverter SUN 2000-20KTL-M5</t>
  </si>
  <si>
    <t>https://solsol.cz/en/plu/234200</t>
  </si>
  <si>
    <t>Huawei inverter SUN 2000-25KTL-M5</t>
  </si>
  <si>
    <t>https://solsol.cz/en/plu/234250</t>
  </si>
  <si>
    <t>Huawei inverter SUN 2000-40KTL-M3</t>
  </si>
  <si>
    <t>https://solsol.cz/en/plu/234400</t>
  </si>
  <si>
    <t>Huawei AC charger 3 Phase 22kW/32A</t>
  </si>
  <si>
    <t>https://solsol.cz/en/plu/734220</t>
  </si>
  <si>
    <t>3 phase charger</t>
  </si>
  <si>
    <t>Huawei inverter SUN 2000-5KTL-M1-HC</t>
  </si>
  <si>
    <t>https://solsol.cz/en/plu/234050</t>
  </si>
  <si>
    <t>Huawei SUN2000-450W-P2 Optimizer</t>
  </si>
  <si>
    <t>https://solsol.cz//en/plu/434040</t>
  </si>
  <si>
    <t>Huawei SUN2000-600W-P Optimizer</t>
  </si>
  <si>
    <t>https://solsol.cz/en/plu/434060</t>
  </si>
  <si>
    <t>Optimizer 600W , 14,5A; connector MC4, cable 1300 mm</t>
  </si>
  <si>
    <t>Huawei MERC-1100W-P Short Cable Optimizer</t>
  </si>
  <si>
    <t>https://solsol.cz/en/plu/434110</t>
  </si>
  <si>
    <t xml:space="preserve">Optimizer 1100W; 20A; connector MC4; short imput cable version </t>
  </si>
  <si>
    <t>Huawei MERC-1100W-P Long Cable Optimizer</t>
  </si>
  <si>
    <t>https://solsol.cz/en/plu/434111</t>
  </si>
  <si>
    <t>Optimizer 1100W; 20A; connector MC4; long imput cable version</t>
  </si>
  <si>
    <t>Deye</t>
  </si>
  <si>
    <t>Deye inverter SUN-6K-SG03LP1-EU</t>
  </si>
  <si>
    <t>https://solsol.cz/en/plu/237060</t>
  </si>
  <si>
    <t>LV Single Phase Hybrid Inverter</t>
  </si>
  <si>
    <t>Deye inverter SUN-6K-SG04LP3-EU</t>
  </si>
  <si>
    <t>https://solsol.cz//en/plu/237061</t>
  </si>
  <si>
    <t>Deye inverter SUN-8K-SG01LP1-EU</t>
  </si>
  <si>
    <t>https://solsol.cz//en/plu/237080</t>
  </si>
  <si>
    <t>Deye inverter SUN-20K-SG05LP3-EU-SM2</t>
  </si>
  <si>
    <t>https://solsol.cz/en/plu/237201</t>
  </si>
  <si>
    <t>Deye inverter SUN-30K-SG01HP3-EU-BM3</t>
  </si>
  <si>
    <t>https://solsol.cz/en/plu/237300</t>
  </si>
  <si>
    <t>HV Three Phase Hybrid Inverter</t>
  </si>
  <si>
    <t>Deye inverter SUN-10K-SG04LP3-EU</t>
  </si>
  <si>
    <t>https://solsol.cz/en/plu/237103</t>
  </si>
  <si>
    <t>Deye inverter SUN-50K-SG01HP3-EU</t>
  </si>
  <si>
    <t>https://solsol.cz/en/plu/237500</t>
  </si>
  <si>
    <t>Deye inverter SUN-12K-SG04LP3-EU</t>
  </si>
  <si>
    <t>https://solsol.cz//en/plu/237120</t>
  </si>
  <si>
    <t>Deye inverter SUN-12K-SG02LP1-EU AFCI</t>
  </si>
  <si>
    <t>https://solsol.cz//en/plu/237121</t>
  </si>
  <si>
    <t>LV Three Phase Hybrid Inverter</t>
  </si>
  <si>
    <t>337053 </t>
  </si>
  <si>
    <t>Deye HV Battery BOS-G Pack 5.1</t>
  </si>
  <si>
    <t>https://solsol.cz//en/plu/337053</t>
  </si>
  <si>
    <t>Deye LV Battery SE-G5.1 Pro-B</t>
  </si>
  <si>
    <t>https://solsol.cz/en/plu/337052</t>
  </si>
  <si>
    <t>Battery LV</t>
  </si>
  <si>
    <t>Deye BOS-G-Rack-2G (9layers)</t>
  </si>
  <si>
    <t>https://solsol.cz/en/plu/537012</t>
  </si>
  <si>
    <t>HV-Rack for Bos - 9 layers</t>
  </si>
  <si>
    <t>Deye HV-Rack for BOS-G  (13layers)</t>
  </si>
  <si>
    <t>https://solsol.cz/en/plu/537002</t>
  </si>
  <si>
    <t>HV-Rack for Bos - 13 layers</t>
  </si>
  <si>
    <t>Deye HV Control Box BOS-G (HVB750V/100A-EU 120-750V 100A)</t>
  </si>
  <si>
    <t>https://solsol.cz/en/plu/337051</t>
  </si>
  <si>
    <t>HV Control Box for BOS</t>
  </si>
  <si>
    <t>BYD</t>
  </si>
  <si>
    <t>BYD BMS+BASE controlbox HVS/HVM</t>
  </si>
  <si>
    <t>https://solsol.cz/en/plu/336001</t>
  </si>
  <si>
    <t>BYD BMS+BASE controlbox 2.0 HVS/HVM</t>
  </si>
  <si>
    <t>https://solsol.cz//en/plu/336003</t>
  </si>
  <si>
    <t>BYD BATTERYBOX PREMIUM HVM 2,76kWh</t>
  </si>
  <si>
    <t>https://solsol.cz/en/plu/336030</t>
  </si>
  <si>
    <t>BYD BATTERYBOX PREMIUM HVS 2,56kWh</t>
  </si>
  <si>
    <t>https://solsol.cz/en/plu/336031</t>
  </si>
  <si>
    <t>Pylontech</t>
  </si>
  <si>
    <t>Pylontech Force H2 (FSC500M BMS) - FORPLFH2-BMS</t>
  </si>
  <si>
    <t>https://solsol.cz/en/plu/311001</t>
  </si>
  <si>
    <t>Pylontech BMS SC0500A-100S řídící modul - PYSC0500A-100S</t>
  </si>
  <si>
    <t>https://solsol.cz/en/plu/311002</t>
  </si>
  <si>
    <t>SYL/Risen</t>
  </si>
  <si>
    <t>SYL HV BCU BOX-v2 - SYLHVBCUBOX-v2</t>
  </si>
  <si>
    <t>https://solsol.cz/en/plu/316002</t>
  </si>
  <si>
    <t>SYL HV Battery modul SM3K7NE-v2 - SYLSM3K7NE-v2</t>
  </si>
  <si>
    <t>https://solsol.cz/en/plu/316033</t>
  </si>
  <si>
    <t>Shenzhen LianLiSolar</t>
  </si>
  <si>
    <t>Shenzhen LianLiSolar DC5521 to MC4 cable</t>
  </si>
  <si>
    <t>https://solsol.cz/en/plu/120103</t>
  </si>
  <si>
    <t>Accessories for solar pannel</t>
  </si>
  <si>
    <t>Shenzhen LianLiSolar LL-CA06 - MC4 to 6 connectors</t>
  </si>
  <si>
    <t>https://solsol.cz/en/plu/120104</t>
  </si>
  <si>
    <t>Set water heater</t>
  </si>
  <si>
    <t>VDV + Canadian S. + AZ</t>
  </si>
  <si>
    <t>SET water heater - 4 panels + A-Z WATER INV + CS CS6W-550MS SLV 550Wp - Standing seam roof - horizontal</t>
  </si>
  <si>
    <t>https://solsol.cz/en/plu/600036</t>
  </si>
  <si>
    <t>SET water heater - 4 panels - A-Z WATER INV + CS CS6W-550MS SLV 550Wp - Steel plate tiles - Vertical</t>
  </si>
  <si>
    <t>https://solsol.cz/en/plu/600037</t>
  </si>
  <si>
    <t>SET water heater - 4 panels - A-Z WATER INV + CS CS6W-550MS SLV 550Wp - Plain tile roof - Vertical</t>
  </si>
  <si>
    <t>https://solsol.cz/en/plu/600038</t>
  </si>
  <si>
    <t>SET water heater - 4 panels - A-Z WATER INV + CS CS6W-550MS SLV 550Wp - Tiled roof - Vertical</t>
  </si>
  <si>
    <t>https://solsol.cz/en/plu/600039</t>
  </si>
  <si>
    <t>SET water heater - 4 panels - A-Z WATER INV + CS CS6W-550MS SLV 550Wp - Trapezoidal - Horizontal</t>
  </si>
  <si>
    <t>https://solsol.cz/en/plu/600040</t>
  </si>
  <si>
    <t>SET water heater - 4 panels - A-Z WATER INV + CS CS6W-550MS SLV 550Wp - Trapezoidal - Vertical</t>
  </si>
  <si>
    <t>https://solsol.cz/en/plu/600041</t>
  </si>
  <si>
    <t>SET water heater - 4 panels - A-Z WATER INV + CS CS6W-550MS SLV 550Wp - Corrugated roof - horizontal</t>
  </si>
  <si>
    <t>https://solsol.cz/en/plu/600042</t>
  </si>
  <si>
    <t>Construction set</t>
  </si>
  <si>
    <t>VDV</t>
  </si>
  <si>
    <t>VDV SET 10 panels - Standing seam roof - Vertical mounting</t>
  </si>
  <si>
    <t>https://solsol.cz/en/plu/600001</t>
  </si>
  <si>
    <t>VDV SET 10 panels - Steel plate tiles - Vertical mounting</t>
  </si>
  <si>
    <t>https://solsol.cz/en/plu/600002</t>
  </si>
  <si>
    <t>VDV SET 10 panels - Plain tile roof - Vertical mounting</t>
  </si>
  <si>
    <t>https://solsol.cz/en/plu/600003</t>
  </si>
  <si>
    <t>VDV SET 10 panels - Tiled roof - Vertical mounting</t>
  </si>
  <si>
    <t>https://solsol.cz/en/plu/600004</t>
  </si>
  <si>
    <t>VDV SET 10 panels - Trapezoidal - Horizontal mounting</t>
  </si>
  <si>
    <t>https://solsol.cz/en/plu/600005</t>
  </si>
  <si>
    <t>VDV SET 10 panels - Trapezoidal - Vertical mounting</t>
  </si>
  <si>
    <t>https://solsol.cz/en/plu/600006</t>
  </si>
  <si>
    <t>VDV SET 10 panels - Corrugated roof - horizontal mounting</t>
  </si>
  <si>
    <t>https://solsol.cz/en/plu/600007</t>
  </si>
  <si>
    <t>VDV SET 14 panels - Standing seam roof - Vertical mounting</t>
  </si>
  <si>
    <t>https://solsol.cz/en/plu/600008</t>
  </si>
  <si>
    <t>VDV SET 14 panels - Steel plate tiles - Vertical mounting</t>
  </si>
  <si>
    <t>https://solsol.cz/en/plu/600009</t>
  </si>
  <si>
    <t>VDV SET 14 panels - Plain tile roof - Vertical mounting</t>
  </si>
  <si>
    <t>https://solsol.cz/en/plu/600010</t>
  </si>
  <si>
    <t>VDV SET 14 panels - Tiled roof - Vertical mounting</t>
  </si>
  <si>
    <t>https://solsol.cz/en/plu/600011</t>
  </si>
  <si>
    <t>VDV SET 14 panels - Trapezoidal - Horizontal mounting</t>
  </si>
  <si>
    <t>https://solsol.cz/en/plu/600012</t>
  </si>
  <si>
    <t>VDV SET 14 panels - Trapezoidal - Vertical mounting</t>
  </si>
  <si>
    <t>https://solsol.cz/en/plu/600013</t>
  </si>
  <si>
    <t>VDV SET 14 panels - Corrugated roof - horizontal mounting</t>
  </si>
  <si>
    <t>https://solsol.cz/en/plu/600014</t>
  </si>
  <si>
    <t>VDV SET 22 panels - Standing seam roof - Vertical mounting</t>
  </si>
  <si>
    <t>https://solsol.cz/en/plu/600015</t>
  </si>
  <si>
    <t>VDV SET 22 panels - Steel plate tiles - Vertical mounting</t>
  </si>
  <si>
    <t>https://solsol.cz/en/plu/600016</t>
  </si>
  <si>
    <t>VDV SET 22 panels - Plain tile roof - Vertical mounting</t>
  </si>
  <si>
    <t>https://solsol.cz/en/plu/600017</t>
  </si>
  <si>
    <t>VDV SET 22 panels - Tiled roof - Vertical mounting</t>
  </si>
  <si>
    <t>https://solsol.cz/en/plu/600018</t>
  </si>
  <si>
    <t>VDV SET 22 panels - Trapezoidal - Horizontal mounting</t>
  </si>
  <si>
    <t>https://solsol.cz/en/plu/600019</t>
  </si>
  <si>
    <t>VDV SET 22 panels - Trapezoidal - Vertical mounting</t>
  </si>
  <si>
    <t>https://solsol.cz/en/plu/600020</t>
  </si>
  <si>
    <t>VDV SET 22 panels - Corrugated roof - horizontal mounting</t>
  </si>
  <si>
    <t>https://solsol.cz/en/plu/600021</t>
  </si>
  <si>
    <t>Dispatch management</t>
  </si>
  <si>
    <t>VOLTEON</t>
  </si>
  <si>
    <t>Dispatch management - RTU switchboard incl. FVE + 10 hours of projection</t>
  </si>
  <si>
    <t>https://solsol.cz/en/plu/920036</t>
  </si>
  <si>
    <t>RTU switchboard incl. FVE - the breakdown point is the inverter (LTE modem, PLC, U/l/f measurement, backup UPS 24 Ah, 8 x switch, steel switchboard) + 10 hours of projection</t>
  </si>
  <si>
    <t>Dispatch control - sub switchboard</t>
  </si>
  <si>
    <t>https://solsol.cz/en/plu/920037</t>
  </si>
  <si>
    <t>Secondary switchboard (U/l/f measurement, backup UPS 2 min, 8 x switch)</t>
  </si>
  <si>
    <t>Dispatcher control - digital panel multimeter PLA33RXEDL</t>
  </si>
  <si>
    <t>https://solsol.cz/en/plu/920038</t>
  </si>
  <si>
    <t>Pre-set/programmed digital panel multimeter PLA33RXEDL 0xDI/0xRE/RS485 (installation in existing cabinet)</t>
  </si>
  <si>
    <t>Dispatch management - Design work (optional) - control and possible comments on project documentation</t>
  </si>
  <si>
    <t>https://solsol.cz/en/plu/920039</t>
  </si>
  <si>
    <t>Design work (optional) - checking and possibly commenting on the PV project documentation in relation to the approval process at the distributor.</t>
  </si>
  <si>
    <t>Dispatch management - customer adjustments - 1 hour of programmer work</t>
  </si>
  <si>
    <t>https://solsol.cz/en/plu/920040</t>
  </si>
  <si>
    <t>RTU switchboard incl. FVE (LTE modem, PLC, U/l/f measurement, backup UPS 24 Ah, 8 x switch, steel switchboard) + Secondary switchboard (U/l/f measurement, backup UPS 2 min, 8 x switch) + 10 hours of projection</t>
  </si>
  <si>
    <t>Service</t>
  </si>
  <si>
    <t>001070</t>
  </si>
  <si>
    <t>Commisioning service WIT</t>
  </si>
  <si>
    <t>https://solsol.cz/en/plu/001070</t>
  </si>
  <si>
    <t>25A (Isc), 800W, 1500V UL/1000VIEC, 0.6/1.2m Cable, MC4</t>
  </si>
  <si>
    <t>25 yaers</t>
  </si>
  <si>
    <t>30 yaers</t>
  </si>
  <si>
    <t>30/40 yaers</t>
  </si>
  <si>
    <t>12yaers**</t>
  </si>
  <si>
    <t>25yaers</t>
  </si>
  <si>
    <t>12 yaers</t>
  </si>
  <si>
    <t>17 yaers</t>
  </si>
  <si>
    <t xml:space="preserve"> 17 yaers </t>
  </si>
  <si>
    <t>15 yaers *</t>
  </si>
  <si>
    <t>40 yaers</t>
  </si>
  <si>
    <t>15 yaers</t>
  </si>
  <si>
    <t xml:space="preserve">20 yaers </t>
  </si>
  <si>
    <t>2 yaers</t>
  </si>
  <si>
    <t>84,8 % /25 yaers</t>
  </si>
  <si>
    <t>87,4 % /30 yaers</t>
  </si>
  <si>
    <t>87,4 % / 30 yaers</t>
  </si>
  <si>
    <t>88,85/30 yaers</t>
  </si>
  <si>
    <t>87,4/30 yaers</t>
  </si>
  <si>
    <t>87,4%/30 yaers</t>
  </si>
  <si>
    <t>87,4 / 30yaers</t>
  </si>
  <si>
    <t>89,4%/30 yaers</t>
  </si>
  <si>
    <t>85%/30 yaers</t>
  </si>
  <si>
    <t>84,8 % / 25 yaers</t>
  </si>
  <si>
    <t>89,4 % / 30yaers</t>
  </si>
  <si>
    <t>89,4%/25 yaers</t>
  </si>
  <si>
    <t>91 % /25 yaers</t>
  </si>
  <si>
    <t>85 % / 25 yaers</t>
  </si>
  <si>
    <t>87% / 30 yaers</t>
  </si>
  <si>
    <t>87 % / 30 yaers</t>
  </si>
  <si>
    <t>87,2 % / 25 yaers</t>
  </si>
  <si>
    <t>92 % / 25 yaers</t>
  </si>
  <si>
    <t>82,6 % / 25 yaers</t>
  </si>
  <si>
    <t>100 % / 25 yaers</t>
  </si>
  <si>
    <t>87,2%/25 yaers</t>
  </si>
  <si>
    <t>87,2%/25yaers</t>
  </si>
  <si>
    <t>84,8%/25 yaers</t>
  </si>
  <si>
    <t>87,4% / 30 yaers</t>
  </si>
  <si>
    <t>88,85%/30 yaers</t>
  </si>
  <si>
    <t>88,9%/30 yaers</t>
  </si>
  <si>
    <t>88,8%/30 yaers</t>
  </si>
  <si>
    <t>90,6%/25 yaers</t>
  </si>
  <si>
    <t>FV panel Trina TSM-NEG9R.28 460Wp BF</t>
  </si>
  <si>
    <t>https://solsol.cz/en/plu/128462</t>
  </si>
  <si>
    <t>AEG SET střídač AS-ICH02-10000-2/HV + AEG AS-BBH1-10000/HV V2</t>
  </si>
  <si>
    <t>Hybrid Inverter set</t>
  </si>
  <si>
    <t>https://solsol.cz/en/plu/201001</t>
  </si>
  <si>
    <t>https://solsol.cz/en/plu/208007</t>
  </si>
  <si>
    <t>https://solsol.cz/en/plu/209062</t>
  </si>
  <si>
    <t>Growatt APX14.3P-B1 Battery cable / Extended 4,5m</t>
  </si>
  <si>
    <t>https://solsol.cz/en/plu/709111</t>
  </si>
  <si>
    <t>https://solsol.cz/en/plu/417091</t>
  </si>
  <si>
    <t>Tigo TS4-X-O (800W/ 25A (Isc), MC4)</t>
  </si>
  <si>
    <t>Sungrow SG125CX-P2 V21</t>
  </si>
  <si>
    <t>https://solsol.cz/en/plu/240120</t>
  </si>
  <si>
    <t>Sungrow WiNet-S2 V11</t>
  </si>
  <si>
    <t>https://solsol.cz/en/plu/540011</t>
  </si>
  <si>
    <t>Sungrow PowerStack ST225kWh-110kW-2h</t>
  </si>
  <si>
    <t>https://solsol.cz/en/plu/234121</t>
  </si>
  <si>
    <t>https://solsol.cz/en/plu/240002</t>
  </si>
  <si>
    <t>https://solsol.cz/en/plu/234081</t>
  </si>
  <si>
    <t>https://solsol.cz/en/plu/234006</t>
  </si>
  <si>
    <t>https://solsol.cz/en/plu/820204</t>
  </si>
  <si>
    <t>https://solsol.cz/en/plu/820203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</si>
</sst>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"/>
    <numFmt numFmtId="167" formatCode="_-* #,##0.00\ _K_č_-;\-* #,##0.00\ _K_č_-;_-* &quot;-&quot;??\ _K_č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2"/>
      <color theme="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F0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 tint="-0.2499465926084170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/>
    <xf numFmtId="0" fontId="4" fillId="0" borderId="4" xfId="0" applyFont="1" applyBorder="1"/>
    <xf numFmtId="0" fontId="6" fillId="0" borderId="4" xfId="0" applyFont="1" applyBorder="1"/>
    <xf numFmtId="164" fontId="6" fillId="0" borderId="4" xfId="0" applyNumberFormat="1" applyFont="1" applyBorder="1"/>
    <xf numFmtId="165" fontId="6" fillId="0" borderId="4" xfId="1" applyNumberFormat="1" applyFont="1" applyBorder="1"/>
    <xf numFmtId="0" fontId="6" fillId="0" borderId="4" xfId="0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165" fontId="6" fillId="0" borderId="0" xfId="1" applyNumberFormat="1" applyFont="1" applyBorder="1"/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/>
      <protection locked="0"/>
    </xf>
    <xf numFmtId="166" fontId="8" fillId="0" borderId="9" xfId="0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1" fontId="0" fillId="0" borderId="0" xfId="2" applyNumberFormat="1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/>
      <protection locked="0"/>
    </xf>
    <xf numFmtId="0" fontId="9" fillId="0" borderId="0" xfId="0" applyFont="1"/>
    <xf numFmtId="0" fontId="0" fillId="0" borderId="12" xfId="0" applyBorder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43" fontId="0" fillId="5" borderId="12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1" fillId="5" borderId="12" xfId="1" applyFont="1" applyFill="1" applyBorder="1" applyAlignment="1">
      <alignment horizontal="center"/>
    </xf>
    <xf numFmtId="43" fontId="1" fillId="0" borderId="12" xfId="1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1" fontId="0" fillId="0" borderId="12" xfId="2" applyNumberFormat="1" applyFont="1" applyBorder="1" applyAlignment="1">
      <alignment horizontal="center" vertical="center"/>
    </xf>
    <xf numFmtId="0" fontId="0" fillId="0" borderId="12" xfId="0" applyBorder="1"/>
    <xf numFmtId="43" fontId="6" fillId="0" borderId="17" xfId="1" applyFon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0" xfId="2" applyNumberFormat="1" applyFont="1" applyAlignment="1">
      <alignment horizontal="center" vertical="center"/>
    </xf>
    <xf numFmtId="0" fontId="0" fillId="4" borderId="18" xfId="0" applyFill="1" applyBorder="1" applyAlignment="1">
      <alignment horizontal="center"/>
    </xf>
    <xf numFmtId="1" fontId="0" fillId="0" borderId="12" xfId="2" applyNumberFormat="1" applyFont="1" applyFill="1" applyBorder="1" applyAlignment="1">
      <alignment horizontal="center" vertical="center"/>
    </xf>
    <xf numFmtId="43" fontId="2" fillId="2" borderId="17" xfId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" fontId="0" fillId="0" borderId="12" xfId="2" applyNumberFormat="1" applyFont="1" applyBorder="1" applyAlignment="1">
      <alignment horizontal="left" vertical="center"/>
    </xf>
    <xf numFmtId="1" fontId="1" fillId="0" borderId="12" xfId="2" applyNumberFormat="1" applyFont="1" applyBorder="1" applyAlignment="1">
      <alignment horizontal="center" vertical="center"/>
    </xf>
    <xf numFmtId="1" fontId="0" fillId="0" borderId="12" xfId="2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7" fontId="2" fillId="2" borderId="17" xfId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/>
    <xf numFmtId="167" fontId="2" fillId="2" borderId="21" xfId="1" applyNumberFormat="1" applyFont="1" applyFill="1" applyBorder="1" applyAlignment="1">
      <alignment horizontal="center" vertical="center"/>
    </xf>
    <xf numFmtId="0" fontId="5" fillId="0" borderId="4" xfId="4" applyBorder="1"/>
    <xf numFmtId="0" fontId="5" fillId="0" borderId="0" xfId="4" applyBorder="1"/>
  </cellXfs>
  <cellStyles count="5">
    <cellStyle name="Čárka" xfId="1" builtinId="3"/>
    <cellStyle name="Hyperlink" xfId="3" xr:uid="{B43F78EF-DB61-4D85-9967-413DF8BAC1F3}"/>
    <cellStyle name="Hypertextový odkaz" xfId="4" builtinId="8"/>
    <cellStyle name="Měna" xfId="2" builtinId="4"/>
    <cellStyle name="Normální" xfId="0" builtinId="0"/>
  </cellStyles>
  <dxfs count="38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5" formatCode="_-* #,##0_-;\-* #,##0_-;_-* &quot;-&quot;??_-;_-@_-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4" formatCode="0.00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4" formatCode="0.00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4" formatCode="0.00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4" formatCode="0.00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4" formatCode="0.00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164" formatCode="0.00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numFmt numFmtId="0" formatCode="General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font>
        <i/>
      </font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 style="thin">
          <color theme="4" tint="-0.24994659260841701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161365</xdr:colOff>
      <xdr:row>0</xdr:row>
      <xdr:rowOff>152400</xdr:rowOff>
    </xdr:from>
    <xdr:to>
      <xdr:col>18</xdr:col>
      <xdr:colOff>72542</xdr:colOff>
      <xdr:row>1</xdr:row>
      <xdr:rowOff>224186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8AD7D2-9AB6-48FC-91C6-83FB780D0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0245" y="152400"/>
          <a:ext cx="1488517" cy="368966"/>
        </a:xfrm>
        <a:prstGeom prst="rect">
          <a:avLst/>
        </a:prstGeom>
      </xdr:spPr>
    </xdr:pic>
    <xdr:clientData/>
  </xdr:twoCellAnchor>
  <xdr:twoCellAnchor editAs="oneCell">
    <xdr:from>
      <xdr:col>16</xdr:col>
      <xdr:colOff>161365</xdr:colOff>
      <xdr:row>0</xdr:row>
      <xdr:rowOff>152400</xdr:rowOff>
    </xdr:from>
    <xdr:to>
      <xdr:col>18</xdr:col>
      <xdr:colOff>72542</xdr:colOff>
      <xdr:row>1</xdr:row>
      <xdr:rowOff>214661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7E8D68C-A342-4E93-9909-1D53E8F7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8640" y="152400"/>
          <a:ext cx="1444702" cy="367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rsag.sharepoint.com/sites/nakup/Sdilene%20dokumenty/02_cen&#237;ky%202025/TESTOVACI%20CENIK%202025_08.xlsx" TargetMode="External"/><Relationship Id="rId1" Type="http://schemas.openxmlformats.org/officeDocument/2006/relationships/externalLinkPath" Target="/sites/nakup/Sdilene%20dokumenty/02_cen&#237;ky%202025/TESTOVACI%20CENIK%202025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lkovy master B2B"/>
      <sheetName val="Panely"/>
      <sheetName val="Zboží"/>
      <sheetName val="Baterky, stridace"/>
      <sheetName val="VIP CZ"/>
      <sheetName val="A+ CZ"/>
      <sheetName val="A CZ"/>
      <sheetName val="VIP ENG"/>
      <sheetName val="VIP ERP EUR"/>
      <sheetName val="A+ ERP EUR"/>
      <sheetName val="A ERP EUR"/>
      <sheetName val="VIP AJ ERP EUR"/>
      <sheetName val="Zásoby-váha"/>
      <sheetName val="List3"/>
      <sheetName val=" Konfigurátor"/>
    </sheetNames>
    <sheetDataSet>
      <sheetData sheetId="0"/>
      <sheetData sheetId="1">
        <row r="3">
          <cell r="C3" t="str">
            <v>PLU</v>
          </cell>
          <cell r="D3" t="str">
            <v>Výkon [Wp]</v>
          </cell>
          <cell r="E3" t="str">
            <v>NÁKUP</v>
          </cell>
          <cell r="F3" t="str">
            <v>Zasoba</v>
          </cell>
          <cell r="G3" t="str">
            <v>Kontejnerová marže VIP</v>
          </cell>
          <cell r="H3" t="str">
            <v>Paletová marže VIP</v>
          </cell>
          <cell r="I3" t="str">
            <v>Kontejnerová cena [E/Wp] VIP</v>
          </cell>
          <cell r="J3" t="str">
            <v>Paletová cena [E/Wp] VIP</v>
          </cell>
          <cell r="K3" t="str">
            <v>Kontejnerová marže A+</v>
          </cell>
          <cell r="L3" t="str">
            <v>Paletová marže A+</v>
          </cell>
          <cell r="M3" t="str">
            <v>Kontejnerová cena [E/Wp] A+</v>
          </cell>
          <cell r="N3" t="str">
            <v>Paletová cena [E/Wp] A+</v>
          </cell>
          <cell r="O3" t="str">
            <v>Kontejnerová marže A</v>
          </cell>
          <cell r="P3" t="str">
            <v>Paletová marže A</v>
          </cell>
          <cell r="Q3" t="str">
            <v>Kontejnerová cena [E/Wp] A</v>
          </cell>
          <cell r="R3" t="str">
            <v>Paletová cena [E/Wp] A</v>
          </cell>
          <cell r="S3" t="str">
            <v>Kontejnerová marže VIP AJ</v>
          </cell>
          <cell r="T3" t="str">
            <v>Paletová marže VIP AJ</v>
          </cell>
          <cell r="U3" t="str">
            <v xml:space="preserve">Kontejnerová cena [E/Wp] VIP ENG </v>
          </cell>
          <cell r="V3" t="str">
            <v xml:space="preserve">Paletová cena [E/Wp] VIP ENG </v>
          </cell>
          <cell r="W3" t="str">
            <v>TYP  [MONO/CELL]</v>
          </cell>
          <cell r="X3" t="str">
            <v>Barva rámu</v>
          </cell>
          <cell r="Y3" t="str">
            <v>Barva pozadí</v>
          </cell>
          <cell r="Z3" t="str">
            <v>Požární odolnost</v>
          </cell>
          <cell r="AA3" t="str">
            <v>Produktová záruka</v>
          </cell>
          <cell r="AB3" t="str">
            <v>Výkonová záruka</v>
          </cell>
          <cell r="AC3" t="str">
            <v>Účinnost</v>
          </cell>
          <cell r="AD3" t="str">
            <v>Ks na pal</v>
          </cell>
          <cell r="AE3" t="str">
            <v>Ks v kont.</v>
          </cell>
          <cell r="AF3" t="str">
            <v>Rozměry [mm]</v>
          </cell>
          <cell r="AG3" t="str">
            <v>html adresa</v>
          </cell>
          <cell r="AH3" t="str">
            <v>Sloupec1</v>
          </cell>
        </row>
        <row r="4">
          <cell r="C4">
            <v>101406</v>
          </cell>
          <cell r="D4">
            <v>400</v>
          </cell>
          <cell r="E4">
            <v>0.183</v>
          </cell>
          <cell r="F4">
            <v>1335</v>
          </cell>
          <cell r="G4">
            <v>-0.18</v>
          </cell>
          <cell r="H4">
            <v>-0.12</v>
          </cell>
          <cell r="I4">
            <v>0.15</v>
          </cell>
          <cell r="J4">
            <v>0.161</v>
          </cell>
          <cell r="K4">
            <v>-0.1</v>
          </cell>
          <cell r="L4">
            <v>-0.04</v>
          </cell>
          <cell r="M4">
            <v>0.16500000000000001</v>
          </cell>
          <cell r="N4">
            <v>0.17599999999999999</v>
          </cell>
          <cell r="O4">
            <v>-0.02</v>
          </cell>
          <cell r="P4">
            <v>0.04</v>
          </cell>
          <cell r="Q4">
            <v>0.17899999999999999</v>
          </cell>
          <cell r="R4">
            <v>0.19</v>
          </cell>
          <cell r="S4">
            <v>-0.18</v>
          </cell>
          <cell r="T4">
            <v>-0.12</v>
          </cell>
          <cell r="U4">
            <v>0.15</v>
          </cell>
          <cell r="V4">
            <v>0.161</v>
          </cell>
          <cell r="W4" t="str">
            <v>PERC Shingle</v>
          </cell>
          <cell r="X4" t="str">
            <v>Černá</v>
          </cell>
          <cell r="Y4" t="str">
            <v>Černá</v>
          </cell>
          <cell r="Z4" t="str">
            <v>C</v>
          </cell>
          <cell r="AA4" t="str">
            <v>25 let</v>
          </cell>
          <cell r="AB4" t="str">
            <v>84,8 % /25 let</v>
          </cell>
          <cell r="AC4">
            <v>0.20399999999999999</v>
          </cell>
          <cell r="AD4">
            <v>36</v>
          </cell>
          <cell r="AE4">
            <v>936</v>
          </cell>
          <cell r="AF4" t="str">
            <v>1719 x 1140 x 30</v>
          </cell>
          <cell r="AG4" t="str">
            <v>https://solsol.cz/plu/101406</v>
          </cell>
          <cell r="AH4" t="str">
            <v>FV panel AEG AS-M3407U-S(M6)-400/HV 400Wp FB</v>
          </cell>
        </row>
        <row r="5">
          <cell r="C5">
            <v>101413</v>
          </cell>
          <cell r="D5">
            <v>410</v>
          </cell>
          <cell r="E5">
            <v>0.215</v>
          </cell>
          <cell r="F5">
            <v>105</v>
          </cell>
          <cell r="G5">
            <v>-0.26</v>
          </cell>
          <cell r="H5">
            <v>-0.2</v>
          </cell>
          <cell r="I5">
            <v>0.159</v>
          </cell>
          <cell r="J5">
            <v>0.17199999999999999</v>
          </cell>
          <cell r="K5">
            <v>-0.18</v>
          </cell>
          <cell r="L5">
            <v>-0.12</v>
          </cell>
          <cell r="M5">
            <v>0.17599999999999999</v>
          </cell>
          <cell r="N5">
            <v>0.189</v>
          </cell>
          <cell r="O5">
            <v>-0.1</v>
          </cell>
          <cell r="P5">
            <v>-0.04</v>
          </cell>
          <cell r="Q5">
            <v>0.19400000000000001</v>
          </cell>
          <cell r="R5">
            <v>0.20599999999999999</v>
          </cell>
          <cell r="S5">
            <v>-0.26</v>
          </cell>
          <cell r="T5">
            <v>-0.2</v>
          </cell>
          <cell r="U5">
            <v>0.159</v>
          </cell>
          <cell r="V5">
            <v>0.17199999999999999</v>
          </cell>
          <cell r="W5" t="str">
            <v>PERC Shingle</v>
          </cell>
          <cell r="X5" t="str">
            <v>Černá</v>
          </cell>
          <cell r="Y5" t="str">
            <v>Černá</v>
          </cell>
          <cell r="Z5" t="str">
            <v>C</v>
          </cell>
          <cell r="AA5" t="str">
            <v>25 let</v>
          </cell>
          <cell r="AB5" t="str">
            <v>84,8 % /25 let</v>
          </cell>
          <cell r="AC5">
            <v>0.2006</v>
          </cell>
          <cell r="AD5">
            <v>36</v>
          </cell>
          <cell r="AE5">
            <v>924</v>
          </cell>
          <cell r="AF5" t="str">
            <v>1812 x 1096 x 30</v>
          </cell>
          <cell r="AG5" t="str">
            <v>https://solsol.cz/plu/101413</v>
          </cell>
          <cell r="AH5" t="str">
            <v>FV panel AEG AS-M3057U-S(G12)-410/HV</v>
          </cell>
        </row>
        <row r="6">
          <cell r="C6">
            <v>101414</v>
          </cell>
          <cell r="D6">
            <v>410</v>
          </cell>
          <cell r="E6">
            <v>0.2</v>
          </cell>
          <cell r="F6">
            <v>103</v>
          </cell>
          <cell r="G6">
            <v>-0.21</v>
          </cell>
          <cell r="H6">
            <v>-0.15</v>
          </cell>
          <cell r="I6">
            <v>0.158</v>
          </cell>
          <cell r="J6">
            <v>0.17</v>
          </cell>
          <cell r="K6">
            <v>-0.13</v>
          </cell>
          <cell r="L6">
            <v>-7.0000000000000007E-2</v>
          </cell>
          <cell r="M6">
            <v>0.17399999999999999</v>
          </cell>
          <cell r="N6">
            <v>0.186</v>
          </cell>
          <cell r="O6">
            <v>-0.05</v>
          </cell>
          <cell r="P6">
            <v>0.01</v>
          </cell>
          <cell r="Q6">
            <v>0.19</v>
          </cell>
          <cell r="R6">
            <v>0.20200000000000001</v>
          </cell>
          <cell r="S6">
            <v>-0.21</v>
          </cell>
          <cell r="T6">
            <v>-0.15</v>
          </cell>
          <cell r="U6">
            <v>0.158</v>
          </cell>
          <cell r="V6">
            <v>0.17</v>
          </cell>
          <cell r="W6" t="str">
            <v>Perc</v>
          </cell>
          <cell r="X6" t="str">
            <v>Černá</v>
          </cell>
          <cell r="Y6" t="str">
            <v>Bílá</v>
          </cell>
          <cell r="Z6" t="str">
            <v>C</v>
          </cell>
          <cell r="AA6" t="str">
            <v>25 let</v>
          </cell>
          <cell r="AB6" t="str">
            <v>84,8 % /25 let</v>
          </cell>
          <cell r="AC6">
            <v>0.21199999999999999</v>
          </cell>
          <cell r="AD6">
            <v>36</v>
          </cell>
          <cell r="AE6">
            <v>936</v>
          </cell>
          <cell r="AF6" t="str">
            <v>1722 x 1134 x 30</v>
          </cell>
          <cell r="AG6" t="str">
            <v>https://solsol.cz/plu/101414</v>
          </cell>
          <cell r="AH6" t="str">
            <v>FV panel AEG AS-M1083Z-H(M10) 410Wp</v>
          </cell>
        </row>
        <row r="7">
          <cell r="C7">
            <v>101422</v>
          </cell>
          <cell r="D7">
            <v>425</v>
          </cell>
          <cell r="E7">
            <v>0.18</v>
          </cell>
          <cell r="F7">
            <v>118</v>
          </cell>
          <cell r="G7">
            <v>-0.02</v>
          </cell>
          <cell r="H7">
            <v>0.02</v>
          </cell>
          <cell r="I7">
            <v>0.159</v>
          </cell>
          <cell r="J7">
            <v>0.159</v>
          </cell>
          <cell r="K7">
            <v>0</v>
          </cell>
          <cell r="L7">
            <v>0.04</v>
          </cell>
          <cell r="M7">
            <v>0.159</v>
          </cell>
          <cell r="N7">
            <v>0.159</v>
          </cell>
          <cell r="O7">
            <v>0.02</v>
          </cell>
          <cell r="P7">
            <v>0.06</v>
          </cell>
          <cell r="Q7">
            <v>0.159</v>
          </cell>
          <cell r="R7">
            <v>0.159</v>
          </cell>
          <cell r="S7">
            <v>-0.02</v>
          </cell>
          <cell r="T7">
            <v>0.02</v>
          </cell>
          <cell r="U7">
            <v>0.159</v>
          </cell>
          <cell r="V7">
            <v>0.159</v>
          </cell>
          <cell r="W7" t="str">
            <v>TOPCON bifacial</v>
          </cell>
          <cell r="X7" t="str">
            <v>Černá</v>
          </cell>
          <cell r="Y7" t="str">
            <v>Černé sklo</v>
          </cell>
          <cell r="Z7" t="str">
            <v>A</v>
          </cell>
          <cell r="AA7" t="str">
            <v>30 let</v>
          </cell>
          <cell r="AB7" t="str">
            <v>87,4 % /30 let</v>
          </cell>
          <cell r="AC7">
            <v>0.21759999999999999</v>
          </cell>
          <cell r="AD7">
            <v>36</v>
          </cell>
          <cell r="AE7">
            <v>936</v>
          </cell>
          <cell r="AF7" t="str">
            <v>1722 x 1134 x 30</v>
          </cell>
          <cell r="AG7" t="str">
            <v>https://solsol.cz/plu/101422</v>
          </cell>
          <cell r="AH7" t="str">
            <v>AEG AS-M1088B-BH(M10) 425/HV FB</v>
          </cell>
        </row>
        <row r="8">
          <cell r="C8">
            <v>101431</v>
          </cell>
          <cell r="D8">
            <v>430</v>
          </cell>
          <cell r="E8">
            <v>0.215</v>
          </cell>
          <cell r="F8">
            <v>149</v>
          </cell>
          <cell r="G8">
            <v>-0.26</v>
          </cell>
          <cell r="H8">
            <v>-0.2</v>
          </cell>
          <cell r="I8">
            <v>0.159</v>
          </cell>
          <cell r="J8">
            <v>0.17199999999999999</v>
          </cell>
          <cell r="K8">
            <v>-0.18</v>
          </cell>
          <cell r="L8">
            <v>-0.12</v>
          </cell>
          <cell r="M8">
            <v>0.17599999999999999</v>
          </cell>
          <cell r="N8">
            <v>0.189</v>
          </cell>
          <cell r="O8">
            <v>-0.1</v>
          </cell>
          <cell r="P8">
            <v>-0.04</v>
          </cell>
          <cell r="Q8">
            <v>0.19400000000000001</v>
          </cell>
          <cell r="R8">
            <v>0.20599999999999999</v>
          </cell>
          <cell r="S8">
            <v>-0.26</v>
          </cell>
          <cell r="T8">
            <v>-0.2</v>
          </cell>
          <cell r="U8">
            <v>0.159</v>
          </cell>
          <cell r="V8">
            <v>0.17199999999999999</v>
          </cell>
          <cell r="W8" t="str">
            <v>PERC Shingle</v>
          </cell>
          <cell r="X8" t="str">
            <v>Černá</v>
          </cell>
          <cell r="Y8" t="str">
            <v>Černá</v>
          </cell>
          <cell r="Z8" t="str">
            <v>C</v>
          </cell>
          <cell r="AA8" t="str">
            <v>25 let</v>
          </cell>
          <cell r="AB8" t="str">
            <v>84,8 % /25 let</v>
          </cell>
          <cell r="AC8">
            <v>0.20699999999999999</v>
          </cell>
          <cell r="AD8">
            <v>36</v>
          </cell>
          <cell r="AE8">
            <v>864</v>
          </cell>
          <cell r="AF8" t="str">
            <v>1899 x 1096 x 30</v>
          </cell>
          <cell r="AG8" t="str">
            <v>https://solsol.cz/plu/101431</v>
          </cell>
          <cell r="AH8" t="str">
            <v>FV panel AEG AS-M3207U-S(G12)-430/HV 430Wp FB</v>
          </cell>
        </row>
        <row r="9">
          <cell r="C9">
            <v>101440</v>
          </cell>
          <cell r="D9">
            <v>440</v>
          </cell>
          <cell r="E9">
            <v>0.17599999999999999</v>
          </cell>
          <cell r="F9">
            <v>703</v>
          </cell>
          <cell r="G9">
            <v>-0.16</v>
          </cell>
          <cell r="H9">
            <v>-0.1</v>
          </cell>
          <cell r="I9">
            <v>0.14799999999999999</v>
          </cell>
          <cell r="J9">
            <v>0.158</v>
          </cell>
          <cell r="K9">
            <v>-0.12</v>
          </cell>
          <cell r="L9">
            <v>-0.08</v>
          </cell>
          <cell r="M9">
            <v>0.155</v>
          </cell>
          <cell r="N9">
            <v>0.16200000000000001</v>
          </cell>
          <cell r="O9">
            <v>-0.1</v>
          </cell>
          <cell r="P9">
            <v>-0.06</v>
          </cell>
          <cell r="Q9">
            <v>0.158</v>
          </cell>
          <cell r="R9">
            <v>0.16500000000000001</v>
          </cell>
          <cell r="S9">
            <v>-0.16</v>
          </cell>
          <cell r="T9">
            <v>-0.1</v>
          </cell>
          <cell r="U9">
            <v>0.14799999999999999</v>
          </cell>
          <cell r="V9">
            <v>0.158</v>
          </cell>
          <cell r="W9" t="str">
            <v>TOPCON bifacial</v>
          </cell>
          <cell r="X9" t="str">
            <v>Černá</v>
          </cell>
          <cell r="Y9" t="str">
            <v>Černé sklo</v>
          </cell>
          <cell r="Z9" t="str">
            <v>A</v>
          </cell>
          <cell r="AA9" t="str">
            <v>30 let</v>
          </cell>
          <cell r="AB9" t="str">
            <v>87,4 % / 30 let</v>
          </cell>
          <cell r="AC9">
            <v>0.22</v>
          </cell>
          <cell r="AD9">
            <v>36</v>
          </cell>
          <cell r="AE9">
            <v>936</v>
          </cell>
          <cell r="AF9" t="str">
            <v xml:space="preserve">1762 x 1134 x 30 </v>
          </cell>
          <cell r="AG9" t="str">
            <v>https://solsol.cz/plu/101440</v>
          </cell>
          <cell r="AH9" t="str">
            <v>FV panel AEG AS-M1082B-BH(RM10)-440Wp FB 30y warranty</v>
          </cell>
        </row>
        <row r="10">
          <cell r="C10">
            <v>101459</v>
          </cell>
          <cell r="D10">
            <v>450</v>
          </cell>
          <cell r="E10">
            <v>0.2</v>
          </cell>
          <cell r="F10">
            <v>1137</v>
          </cell>
          <cell r="G10">
            <v>-0.21</v>
          </cell>
          <cell r="H10">
            <v>-0.15</v>
          </cell>
          <cell r="I10">
            <v>0.158</v>
          </cell>
          <cell r="J10">
            <v>0.17</v>
          </cell>
          <cell r="K10">
            <v>-0.13</v>
          </cell>
          <cell r="L10">
            <v>-7.0000000000000007E-2</v>
          </cell>
          <cell r="M10">
            <v>0.17399999999999999</v>
          </cell>
          <cell r="N10">
            <v>0.186</v>
          </cell>
          <cell r="O10">
            <v>-0.05</v>
          </cell>
          <cell r="P10">
            <v>0.01</v>
          </cell>
          <cell r="Q10">
            <v>0.19</v>
          </cell>
          <cell r="R10">
            <v>0.20200000000000001</v>
          </cell>
          <cell r="S10">
            <v>-0.21</v>
          </cell>
          <cell r="T10">
            <v>-0.15</v>
          </cell>
          <cell r="U10">
            <v>0.158</v>
          </cell>
          <cell r="V10">
            <v>0.17</v>
          </cell>
          <cell r="W10" t="str">
            <v>PERC</v>
          </cell>
          <cell r="X10" t="str">
            <v>Černá</v>
          </cell>
          <cell r="Y10" t="str">
            <v>Bílá</v>
          </cell>
          <cell r="Z10" t="str">
            <v>C</v>
          </cell>
          <cell r="AA10" t="str">
            <v>25 let</v>
          </cell>
          <cell r="AB10" t="str">
            <v>84,8 % /25 let</v>
          </cell>
          <cell r="AC10">
            <v>0.20699999999999999</v>
          </cell>
          <cell r="AD10">
            <v>31</v>
          </cell>
          <cell r="AE10">
            <v>682</v>
          </cell>
          <cell r="AF10" t="str">
            <v>2094 x 1038 x 35</v>
          </cell>
          <cell r="AG10" t="str">
            <v>https://solsol.cz/plu/101459</v>
          </cell>
          <cell r="AH10" t="str">
            <v>FV panel AEG AS-M1448Z-H(M6) 450/HV 450wp</v>
          </cell>
        </row>
        <row r="11">
          <cell r="C11">
            <v>101460</v>
          </cell>
          <cell r="D11">
            <v>450</v>
          </cell>
          <cell r="E11">
            <v>0.16400000000000001</v>
          </cell>
          <cell r="F11">
            <v>1760</v>
          </cell>
          <cell r="G11">
            <v>-0.03</v>
          </cell>
          <cell r="H11">
            <v>0.01</v>
          </cell>
          <cell r="I11">
            <v>0.159</v>
          </cell>
          <cell r="J11">
            <v>0.16600000000000001</v>
          </cell>
          <cell r="K11">
            <v>-0.01</v>
          </cell>
          <cell r="L11">
            <v>0.03</v>
          </cell>
          <cell r="M11">
            <v>0.16200000000000001</v>
          </cell>
          <cell r="N11">
            <v>0.16900000000000001</v>
          </cell>
          <cell r="O11">
            <v>0.02</v>
          </cell>
          <cell r="P11">
            <v>0.06</v>
          </cell>
          <cell r="Q11">
            <v>0.16700000000000001</v>
          </cell>
          <cell r="R11">
            <v>0.17399999999999999</v>
          </cell>
          <cell r="S11">
            <v>-0.03</v>
          </cell>
          <cell r="T11">
            <v>0.01</v>
          </cell>
          <cell r="U11">
            <v>0.159</v>
          </cell>
          <cell r="V11">
            <v>0.16600000000000001</v>
          </cell>
          <cell r="W11" t="str">
            <v>TOPCON</v>
          </cell>
          <cell r="X11" t="str">
            <v>Černá</v>
          </cell>
          <cell r="Y11" t="str">
            <v>Bílá</v>
          </cell>
          <cell r="Z11" t="str">
            <v>C</v>
          </cell>
          <cell r="AA11" t="str">
            <v>30 let</v>
          </cell>
          <cell r="AB11" t="str">
            <v>87,4 % / 30 let</v>
          </cell>
          <cell r="AC11">
            <v>0.22520000000000001</v>
          </cell>
          <cell r="AD11">
            <v>36</v>
          </cell>
          <cell r="AE11">
            <v>936</v>
          </cell>
          <cell r="AF11" t="str">
            <v>1762 x 1134 x 30</v>
          </cell>
          <cell r="AG11" t="str">
            <v>https://solsol.cz/plu/101460</v>
          </cell>
          <cell r="AH11" t="str">
            <v>AEG AS-M1082Z-H(RM10) 450Wp</v>
          </cell>
        </row>
        <row r="12">
          <cell r="C12">
            <v>101462</v>
          </cell>
          <cell r="D12">
            <v>460</v>
          </cell>
          <cell r="E12">
            <v>0.16849999999999998</v>
          </cell>
          <cell r="F12">
            <v>1333</v>
          </cell>
          <cell r="G12">
            <v>-5.5E-2</v>
          </cell>
          <cell r="H12">
            <v>0</v>
          </cell>
          <cell r="I12">
            <v>0.159</v>
          </cell>
          <cell r="J12">
            <v>0.16900000000000001</v>
          </cell>
          <cell r="K12">
            <v>-0.02</v>
          </cell>
          <cell r="L12">
            <v>0.04</v>
          </cell>
          <cell r="M12">
            <v>0.16500000000000001</v>
          </cell>
          <cell r="N12">
            <v>0.17499999999999999</v>
          </cell>
          <cell r="O12">
            <v>0.02</v>
          </cell>
          <cell r="P12">
            <v>0.08</v>
          </cell>
          <cell r="Q12">
            <v>0.17199999999999999</v>
          </cell>
          <cell r="R12">
            <v>0.182</v>
          </cell>
          <cell r="S12">
            <v>-5.5E-2</v>
          </cell>
          <cell r="T12">
            <v>0</v>
          </cell>
          <cell r="U12">
            <v>0.159</v>
          </cell>
          <cell r="V12">
            <v>0.16900000000000001</v>
          </cell>
          <cell r="W12" t="str">
            <v>PERC</v>
          </cell>
          <cell r="X12" t="str">
            <v>Černá</v>
          </cell>
          <cell r="Y12" t="str">
            <v>Bílá</v>
          </cell>
          <cell r="Z12" t="str">
            <v>C</v>
          </cell>
          <cell r="AA12" t="str">
            <v>25 let</v>
          </cell>
          <cell r="AB12" t="str">
            <v>84,8 % /25 let</v>
          </cell>
          <cell r="AC12">
            <v>0.2132</v>
          </cell>
          <cell r="AD12">
            <v>31</v>
          </cell>
          <cell r="AE12">
            <v>744</v>
          </cell>
          <cell r="AF12" t="str">
            <v>1903 x 1134 x 35</v>
          </cell>
          <cell r="AG12" t="str">
            <v>https://solsol.cz/plu/101462</v>
          </cell>
          <cell r="AH12" t="str">
            <v>FV panel AEG AS-M1203Z-H(M10)-460/HV</v>
          </cell>
        </row>
        <row r="13">
          <cell r="C13">
            <v>101463</v>
          </cell>
          <cell r="D13">
            <v>450</v>
          </cell>
          <cell r="E13">
            <v>0.15</v>
          </cell>
          <cell r="F13">
            <v>4</v>
          </cell>
          <cell r="G13">
            <v>0.15</v>
          </cell>
          <cell r="H13">
            <v>0.21</v>
          </cell>
          <cell r="I13">
            <v>0.17299999999999999</v>
          </cell>
          <cell r="J13">
            <v>0.182</v>
          </cell>
          <cell r="K13">
            <v>0.19</v>
          </cell>
          <cell r="L13">
            <v>0.25</v>
          </cell>
          <cell r="M13">
            <v>0.17899999999999999</v>
          </cell>
          <cell r="N13">
            <v>0.188</v>
          </cell>
          <cell r="O13">
            <v>0.23</v>
          </cell>
          <cell r="P13">
            <v>0.28999999999999998</v>
          </cell>
          <cell r="Q13">
            <v>0.185</v>
          </cell>
          <cell r="R13">
            <v>0.19400000000000001</v>
          </cell>
          <cell r="S13">
            <v>0.15</v>
          </cell>
          <cell r="T13">
            <v>0.21</v>
          </cell>
          <cell r="U13">
            <v>0.17299999999999999</v>
          </cell>
          <cell r="V13">
            <v>0.182</v>
          </cell>
          <cell r="W13" t="str">
            <v>TOPCON</v>
          </cell>
          <cell r="X13" t="str">
            <v>Černá</v>
          </cell>
          <cell r="Y13" t="str">
            <v>Černá</v>
          </cell>
          <cell r="Z13" t="str">
            <v>C</v>
          </cell>
          <cell r="AA13" t="str">
            <v>30/40 let</v>
          </cell>
          <cell r="AB13" t="str">
            <v>88,85/30 let</v>
          </cell>
          <cell r="AC13">
            <v>0.23100000000000001</v>
          </cell>
          <cell r="AD13">
            <v>36</v>
          </cell>
          <cell r="AE13">
            <v>936</v>
          </cell>
          <cell r="AF13" t="str">
            <v>1757 x 1134 x 30</v>
          </cell>
          <cell r="AG13" t="str">
            <v>https://solsol.cz/plu/101463</v>
          </cell>
          <cell r="AH13" t="str">
            <v>AEG AS-M1089B-GA(M10)/HV 450/HV 450Wp FB</v>
          </cell>
        </row>
        <row r="14">
          <cell r="C14">
            <v>101464</v>
          </cell>
          <cell r="D14">
            <v>450</v>
          </cell>
          <cell r="E14">
            <v>0.16500000000000001</v>
          </cell>
          <cell r="F14">
            <v>1461</v>
          </cell>
          <cell r="G14">
            <v>-3.5000000000000003E-2</v>
          </cell>
          <cell r="H14">
            <v>0.01</v>
          </cell>
          <cell r="I14">
            <v>0.159</v>
          </cell>
          <cell r="J14">
            <v>0.16700000000000001</v>
          </cell>
          <cell r="K14">
            <v>-0.01</v>
          </cell>
          <cell r="L14">
            <v>0.03</v>
          </cell>
          <cell r="M14">
            <v>0.16300000000000001</v>
          </cell>
          <cell r="N14">
            <v>0.17</v>
          </cell>
          <cell r="O14">
            <v>0.02</v>
          </cell>
          <cell r="P14">
            <v>0.06</v>
          </cell>
          <cell r="Q14">
            <v>0.16800000000000001</v>
          </cell>
          <cell r="R14">
            <v>0.17499999999999999</v>
          </cell>
          <cell r="S14">
            <v>-3.5000000000000003E-2</v>
          </cell>
          <cell r="T14">
            <v>0.01</v>
          </cell>
          <cell r="U14">
            <v>0.159</v>
          </cell>
          <cell r="V14">
            <v>0.16700000000000001</v>
          </cell>
          <cell r="W14" t="str">
            <v>TOPCON</v>
          </cell>
          <cell r="X14" t="str">
            <v>Černá</v>
          </cell>
          <cell r="Y14" t="str">
            <v>Černá</v>
          </cell>
          <cell r="Z14" t="str">
            <v>C</v>
          </cell>
          <cell r="AA14" t="str">
            <v>30 let</v>
          </cell>
          <cell r="AB14" t="str">
            <v>87,4/30 let</v>
          </cell>
          <cell r="AC14">
            <v>0.22500000000000001</v>
          </cell>
          <cell r="AD14">
            <v>36</v>
          </cell>
          <cell r="AE14">
            <v>936</v>
          </cell>
          <cell r="AF14" t="str">
            <v>1762 x 1134 x 30</v>
          </cell>
          <cell r="AG14" t="str">
            <v>https://solsol.cz/plu/101464</v>
          </cell>
          <cell r="AH14" t="str">
            <v>FV panel AEG AS-M1082B-BH(RM10)-450/HV 450Wp FB</v>
          </cell>
        </row>
        <row r="15">
          <cell r="C15">
            <v>101481</v>
          </cell>
          <cell r="D15">
            <v>480</v>
          </cell>
          <cell r="E15">
            <v>0.16200000000000001</v>
          </cell>
          <cell r="F15">
            <v>418</v>
          </cell>
          <cell r="G15">
            <v>-0.08</v>
          </cell>
          <cell r="H15">
            <v>-0.02</v>
          </cell>
          <cell r="I15">
            <v>0.14899999999999999</v>
          </cell>
          <cell r="J15">
            <v>0.159</v>
          </cell>
          <cell r="K15">
            <v>-0.04</v>
          </cell>
          <cell r="L15">
            <v>0.02</v>
          </cell>
          <cell r="M15">
            <v>0.156</v>
          </cell>
          <cell r="N15">
            <v>0.16500000000000001</v>
          </cell>
          <cell r="O15">
            <v>0</v>
          </cell>
          <cell r="P15">
            <v>0.06</v>
          </cell>
          <cell r="Q15">
            <v>0.16200000000000001</v>
          </cell>
          <cell r="R15">
            <v>0.17199999999999999</v>
          </cell>
          <cell r="S15">
            <v>-0.08</v>
          </cell>
          <cell r="T15">
            <v>-0.02</v>
          </cell>
          <cell r="U15">
            <v>0.14899999999999999</v>
          </cell>
          <cell r="V15">
            <v>0.159</v>
          </cell>
          <cell r="W15" t="str">
            <v xml:space="preserve">TOPCON </v>
          </cell>
          <cell r="X15" t="str">
            <v>Černá</v>
          </cell>
          <cell r="Y15" t="str">
            <v>Sklo</v>
          </cell>
          <cell r="Z15" t="str">
            <v>A</v>
          </cell>
          <cell r="AA15" t="str">
            <v>30 let</v>
          </cell>
          <cell r="AB15" t="str">
            <v>87,4 % /30 let</v>
          </cell>
          <cell r="AC15">
            <v>0.224</v>
          </cell>
          <cell r="AD15">
            <v>36</v>
          </cell>
          <cell r="AE15">
            <v>936</v>
          </cell>
          <cell r="AF15" t="str">
            <v>1908 x 1134 x 30</v>
          </cell>
          <cell r="AG15" t="str">
            <v>https://solsol.cz/plu/101481</v>
          </cell>
          <cell r="AH15" t="str">
            <v>AEG AS-M1203Z-MH(M10) 480/HV 480Wp BF 30y warranty</v>
          </cell>
        </row>
        <row r="16">
          <cell r="C16">
            <v>101482</v>
          </cell>
          <cell r="D16">
            <v>480</v>
          </cell>
          <cell r="E16">
            <v>0.161</v>
          </cell>
          <cell r="F16">
            <v>3574</v>
          </cell>
          <cell r="G16">
            <v>-7.4999999999999997E-2</v>
          </cell>
          <cell r="H16">
            <v>-0.02</v>
          </cell>
          <cell r="I16">
            <v>0.14899999999999999</v>
          </cell>
          <cell r="J16">
            <v>0.158</v>
          </cell>
          <cell r="K16">
            <v>-0.04</v>
          </cell>
          <cell r="L16">
            <v>0.02</v>
          </cell>
          <cell r="M16">
            <v>0.155</v>
          </cell>
          <cell r="N16">
            <v>0.16400000000000001</v>
          </cell>
          <cell r="O16">
            <v>0</v>
          </cell>
          <cell r="P16">
            <v>0.06</v>
          </cell>
          <cell r="Q16">
            <v>0.161</v>
          </cell>
          <cell r="R16">
            <v>0.17100000000000001</v>
          </cell>
          <cell r="S16">
            <v>-7.4999999999999997E-2</v>
          </cell>
          <cell r="T16">
            <v>-0.02</v>
          </cell>
          <cell r="U16">
            <v>0.14899999999999999</v>
          </cell>
          <cell r="V16">
            <v>0.158</v>
          </cell>
          <cell r="W16" t="str">
            <v>TOPCON bifacial</v>
          </cell>
          <cell r="X16" t="str">
            <v>Černá</v>
          </cell>
          <cell r="Y16" t="str">
            <v>Bíle sklo</v>
          </cell>
          <cell r="Z16" t="str">
            <v>A</v>
          </cell>
          <cell r="AA16" t="str">
            <v>30 let</v>
          </cell>
          <cell r="AB16" t="str">
            <v>87,4 % /30 let</v>
          </cell>
          <cell r="AC16">
            <v>0.22239999999999999</v>
          </cell>
          <cell r="AD16">
            <v>36</v>
          </cell>
          <cell r="AE16">
            <v>864</v>
          </cell>
          <cell r="AF16" t="str">
            <v>1903 x 1134 x 30</v>
          </cell>
          <cell r="AG16" t="str">
            <v>https://solsol.cz/plu/101482</v>
          </cell>
          <cell r="AH16" t="str">
            <v>FV panel AEG AS-M1208Y-BH(M10) 480/ HV 480Wp</v>
          </cell>
        </row>
        <row r="17">
          <cell r="C17">
            <v>101500</v>
          </cell>
          <cell r="D17">
            <v>500</v>
          </cell>
          <cell r="E17">
            <v>0.16900000000000001</v>
          </cell>
          <cell r="F17">
            <v>2042</v>
          </cell>
          <cell r="G17">
            <v>-0.06</v>
          </cell>
          <cell r="H17">
            <v>0</v>
          </cell>
          <cell r="I17">
            <v>0.159</v>
          </cell>
          <cell r="J17">
            <v>0.16900000000000001</v>
          </cell>
          <cell r="K17">
            <v>-0.02</v>
          </cell>
          <cell r="L17">
            <v>0.04</v>
          </cell>
          <cell r="M17">
            <v>0.16600000000000001</v>
          </cell>
          <cell r="N17">
            <v>0.17599999999999999</v>
          </cell>
          <cell r="O17">
            <v>0.02</v>
          </cell>
          <cell r="P17">
            <v>0.06</v>
          </cell>
          <cell r="Q17">
            <v>0.17199999999999999</v>
          </cell>
          <cell r="R17">
            <v>0.17899999999999999</v>
          </cell>
          <cell r="S17">
            <v>-0.06</v>
          </cell>
          <cell r="T17">
            <v>0</v>
          </cell>
          <cell r="U17">
            <v>0.159</v>
          </cell>
          <cell r="V17">
            <v>0.16900000000000001</v>
          </cell>
          <cell r="W17" t="str">
            <v>TOPCON</v>
          </cell>
          <cell r="X17" t="str">
            <v>Černá</v>
          </cell>
          <cell r="Y17" t="str">
            <v>Černá</v>
          </cell>
          <cell r="Z17" t="str">
            <v>C</v>
          </cell>
          <cell r="AA17" t="str">
            <v>30 let</v>
          </cell>
          <cell r="AB17" t="str">
            <v>87,4%/30 let</v>
          </cell>
          <cell r="AC17" t="str">
            <v>22.60%</v>
          </cell>
          <cell r="AD17">
            <v>36</v>
          </cell>
          <cell r="AE17">
            <v>792</v>
          </cell>
          <cell r="AF17" t="str">
            <v>1950 x 1134 x 30</v>
          </cell>
          <cell r="AG17" t="str">
            <v>https://solsol.cz/plu/101500</v>
          </cell>
          <cell r="AH17" t="str">
            <v>FV panel AEG AS-M1202B-BH(RM10)- 500/HV 500Wp FB</v>
          </cell>
        </row>
        <row r="18">
          <cell r="C18">
            <v>101501</v>
          </cell>
          <cell r="D18">
            <v>500</v>
          </cell>
          <cell r="E18">
            <v>0.19900000000000001</v>
          </cell>
          <cell r="F18">
            <v>552</v>
          </cell>
          <cell r="G18">
            <v>-0.23</v>
          </cell>
          <cell r="H18">
            <v>-0.19</v>
          </cell>
          <cell r="I18">
            <v>0.153</v>
          </cell>
          <cell r="J18">
            <v>0.161</v>
          </cell>
          <cell r="K18">
            <v>-0.19</v>
          </cell>
          <cell r="L18">
            <v>-0.14000000000000001</v>
          </cell>
          <cell r="M18">
            <v>0.161</v>
          </cell>
          <cell r="N18">
            <v>0.17100000000000001</v>
          </cell>
          <cell r="O18">
            <v>-7.0000000000000007E-2</v>
          </cell>
          <cell r="P18">
            <v>-0.01</v>
          </cell>
          <cell r="Q18">
            <v>0.185</v>
          </cell>
          <cell r="R18">
            <v>0.19700000000000001</v>
          </cell>
          <cell r="S18">
            <v>-0.23</v>
          </cell>
          <cell r="T18">
            <v>-0.17</v>
          </cell>
          <cell r="U18">
            <v>0.153</v>
          </cell>
          <cell r="V18">
            <v>0.16500000000000001</v>
          </cell>
          <cell r="W18" t="str">
            <v>PERC</v>
          </cell>
          <cell r="X18" t="str">
            <v>Černá</v>
          </cell>
          <cell r="Y18" t="str">
            <v>Bílá</v>
          </cell>
          <cell r="Z18" t="str">
            <v>C</v>
          </cell>
          <cell r="AA18" t="str">
            <v>25 let</v>
          </cell>
          <cell r="AB18" t="str">
            <v>84,8 % /25 let</v>
          </cell>
          <cell r="AC18">
            <v>0.21060000000000001</v>
          </cell>
          <cell r="AD18">
            <v>31</v>
          </cell>
          <cell r="AE18">
            <v>682</v>
          </cell>
          <cell r="AF18" t="str">
            <v>2094 x 1134 x 35</v>
          </cell>
          <cell r="AG18" t="str">
            <v>https://solsol.cz/plu/101501</v>
          </cell>
          <cell r="AH18" t="str">
            <v>FV panel AEG AS-M1322Z-H(M10) 500 Wp BF</v>
          </cell>
        </row>
        <row r="19">
          <cell r="C19">
            <v>101531</v>
          </cell>
          <cell r="D19">
            <v>530</v>
          </cell>
          <cell r="E19">
            <v>0.16900000000000001</v>
          </cell>
          <cell r="F19">
            <v>1838</v>
          </cell>
          <cell r="G19">
            <v>-0.12</v>
          </cell>
          <cell r="H19">
            <v>-0.08</v>
          </cell>
          <cell r="I19">
            <v>0.14899999999999999</v>
          </cell>
          <cell r="J19">
            <v>0.155</v>
          </cell>
          <cell r="K19">
            <v>-0.1</v>
          </cell>
          <cell r="L19">
            <v>-0.06</v>
          </cell>
          <cell r="M19">
            <v>0.152</v>
          </cell>
          <cell r="N19">
            <v>0.159</v>
          </cell>
          <cell r="O19">
            <v>-0.08</v>
          </cell>
          <cell r="P19">
            <v>-0.04</v>
          </cell>
          <cell r="Q19">
            <v>0.155</v>
          </cell>
          <cell r="R19">
            <v>0.16200000000000001</v>
          </cell>
          <cell r="S19">
            <v>-0.12</v>
          </cell>
          <cell r="T19">
            <v>-0.08</v>
          </cell>
          <cell r="U19">
            <v>0.14899999999999999</v>
          </cell>
          <cell r="V19">
            <v>0.155</v>
          </cell>
          <cell r="W19" t="str">
            <v>TOPCON  bifacial</v>
          </cell>
          <cell r="X19" t="str">
            <v>Černá</v>
          </cell>
          <cell r="Y19" t="str">
            <v>Sklo</v>
          </cell>
          <cell r="Z19" t="str">
            <v>A</v>
          </cell>
          <cell r="AA19" t="str">
            <v>30 let</v>
          </cell>
          <cell r="AB19" t="str">
            <v>84,8 % /25 let</v>
          </cell>
          <cell r="AC19">
            <v>0.22320000000000001</v>
          </cell>
          <cell r="AD19">
            <v>36</v>
          </cell>
          <cell r="AE19">
            <v>792</v>
          </cell>
          <cell r="AF19" t="str">
            <v>2094 x 1134 x 35</v>
          </cell>
          <cell r="AG19" t="str">
            <v>https://solsol.cz/plu/101531</v>
          </cell>
          <cell r="AH19" t="str">
            <v>FV panel AEG AS-M1322Z-BH(M10)-530Wp BF 30y warranty</v>
          </cell>
        </row>
        <row r="20">
          <cell r="C20">
            <v>101550</v>
          </cell>
          <cell r="D20">
            <v>550</v>
          </cell>
          <cell r="E20">
            <v>0.18</v>
          </cell>
          <cell r="F20">
            <v>7</v>
          </cell>
          <cell r="G20">
            <v>-0.12</v>
          </cell>
          <cell r="H20">
            <v>-0.06</v>
          </cell>
          <cell r="I20">
            <v>0.158</v>
          </cell>
          <cell r="J20">
            <v>0.16900000000000001</v>
          </cell>
          <cell r="K20">
            <v>-0.08</v>
          </cell>
          <cell r="L20">
            <v>-0.02</v>
          </cell>
          <cell r="M20">
            <v>0.16600000000000001</v>
          </cell>
          <cell r="N20">
            <v>0.17599999999999999</v>
          </cell>
          <cell r="O20">
            <v>-0.04</v>
          </cell>
          <cell r="P20">
            <v>0.02</v>
          </cell>
          <cell r="Q20">
            <v>0.17299999999999999</v>
          </cell>
          <cell r="R20">
            <v>0.184</v>
          </cell>
          <cell r="S20">
            <v>-0.12</v>
          </cell>
          <cell r="T20">
            <v>-0.06</v>
          </cell>
          <cell r="U20">
            <v>0.158</v>
          </cell>
          <cell r="V20">
            <v>0.16900000000000001</v>
          </cell>
          <cell r="W20" t="str">
            <v>PERC</v>
          </cell>
          <cell r="X20" t="str">
            <v>Černá</v>
          </cell>
          <cell r="Y20" t="str">
            <v>Bílá</v>
          </cell>
          <cell r="Z20" t="str">
            <v>C</v>
          </cell>
          <cell r="AA20" t="str">
            <v>25 let</v>
          </cell>
          <cell r="AB20" t="str">
            <v>84,8 % /25 let</v>
          </cell>
          <cell r="AC20">
            <v>0.20699999999999999</v>
          </cell>
          <cell r="AD20">
            <v>31</v>
          </cell>
          <cell r="AE20">
            <v>620</v>
          </cell>
          <cell r="AF20" t="str">
            <v>2279 x 1134 x 35</v>
          </cell>
          <cell r="AG20" t="str">
            <v>https://solsol.cz/plu/101550</v>
          </cell>
          <cell r="AH20" t="str">
            <v>FV panel AEG AS-M1442Z-H(M10) 550Wp 25 Years warranty</v>
          </cell>
        </row>
        <row r="21">
          <cell r="C21">
            <v>101580</v>
          </cell>
          <cell r="D21">
            <v>580</v>
          </cell>
          <cell r="E21">
            <v>0.14399999999999999</v>
          </cell>
          <cell r="F21">
            <v>2</v>
          </cell>
          <cell r="G21">
            <v>7.4999999999999997E-2</v>
          </cell>
          <cell r="H21">
            <v>0.115</v>
          </cell>
          <cell r="I21">
            <v>0.155</v>
          </cell>
          <cell r="J21">
            <v>0.161</v>
          </cell>
          <cell r="K21">
            <v>9.5000000000000001E-2</v>
          </cell>
          <cell r="L21">
            <v>0.13500000000000001</v>
          </cell>
          <cell r="M21">
            <v>0.158</v>
          </cell>
          <cell r="N21">
            <v>0.16300000000000001</v>
          </cell>
          <cell r="O21">
            <v>0.115</v>
          </cell>
          <cell r="P21">
            <v>0.155</v>
          </cell>
          <cell r="Q21">
            <v>0.161</v>
          </cell>
          <cell r="R21">
            <v>0.16600000000000001</v>
          </cell>
          <cell r="S21">
            <v>7.0000000000000007E-2</v>
          </cell>
          <cell r="T21">
            <v>0.11</v>
          </cell>
          <cell r="U21">
            <v>0.154</v>
          </cell>
          <cell r="V21">
            <v>0.16</v>
          </cell>
          <cell r="W21" t="str">
            <v>TOPCON bifacial</v>
          </cell>
          <cell r="X21" t="str">
            <v>Černá</v>
          </cell>
          <cell r="Y21" t="str">
            <v>Bílá</v>
          </cell>
          <cell r="Z21" t="str">
            <v>A</v>
          </cell>
          <cell r="AA21" t="str">
            <v>30 let</v>
          </cell>
          <cell r="AB21" t="str">
            <v>87,4 / 30let</v>
          </cell>
          <cell r="AC21">
            <v>0.23</v>
          </cell>
          <cell r="AD21">
            <v>36</v>
          </cell>
          <cell r="AE21">
            <v>720</v>
          </cell>
          <cell r="AF21" t="str">
            <v>2278 x 1134 x 30</v>
          </cell>
          <cell r="AG21" t="str">
            <v>https://solsol.cz/plu/101580</v>
          </cell>
          <cell r="AH21" t="str">
            <v>FV panel AEG AS-M1443Y-BH(M10)-580/HV 580 Wp FB</v>
          </cell>
        </row>
        <row r="22">
          <cell r="C22">
            <v>104450</v>
          </cell>
          <cell r="D22">
            <v>455</v>
          </cell>
          <cell r="E22">
            <v>0.13</v>
          </cell>
          <cell r="F22">
            <v>2</v>
          </cell>
          <cell r="G22">
            <v>-0.16</v>
          </cell>
          <cell r="H22">
            <v>-0.12</v>
          </cell>
          <cell r="I22">
            <v>0.109</v>
          </cell>
          <cell r="J22">
            <v>0.114</v>
          </cell>
          <cell r="K22">
            <v>-0.14000000000000001</v>
          </cell>
          <cell r="L22">
            <v>-0.09</v>
          </cell>
          <cell r="M22">
            <v>0.112</v>
          </cell>
          <cell r="N22">
            <v>0.11799999999999999</v>
          </cell>
          <cell r="O22">
            <v>-0.11</v>
          </cell>
          <cell r="P22">
            <v>-0.06</v>
          </cell>
          <cell r="Q22">
            <v>0.11600000000000001</v>
          </cell>
          <cell r="R22">
            <v>0.122</v>
          </cell>
          <cell r="S22">
            <v>-0.16</v>
          </cell>
          <cell r="T22">
            <v>-0.12</v>
          </cell>
          <cell r="U22">
            <v>0.109</v>
          </cell>
          <cell r="V22">
            <v>0.114</v>
          </cell>
          <cell r="W22" t="str">
            <v xml:space="preserve">PERC </v>
          </cell>
          <cell r="X22" t="str">
            <v>Stříbrná</v>
          </cell>
          <cell r="Y22" t="str">
            <v>Bílá</v>
          </cell>
          <cell r="Z22" t="str">
            <v>C</v>
          </cell>
          <cell r="AA22" t="str">
            <v>12let**</v>
          </cell>
          <cell r="AB22" t="str">
            <v>84,8 % /25 let</v>
          </cell>
          <cell r="AC22">
            <v>0.21099999999999999</v>
          </cell>
          <cell r="AD22">
            <v>35</v>
          </cell>
          <cell r="AE22">
            <v>840</v>
          </cell>
          <cell r="AF22" t="str">
            <v>1903 x 1134 x 30</v>
          </cell>
          <cell r="AG22" t="str">
            <v>https://solsol.cz/plu/104450</v>
          </cell>
          <cell r="AH22" t="str">
            <v>FV panel Canadian Solar CS6L-455MS SLV 30mm</v>
          </cell>
        </row>
        <row r="23">
          <cell r="C23">
            <v>104460</v>
          </cell>
          <cell r="D23">
            <v>455</v>
          </cell>
          <cell r="E23">
            <v>0.13</v>
          </cell>
          <cell r="F23">
            <v>1</v>
          </cell>
          <cell r="G23">
            <v>-0.16</v>
          </cell>
          <cell r="H23">
            <v>-0.12</v>
          </cell>
          <cell r="I23">
            <v>0.109</v>
          </cell>
          <cell r="J23">
            <v>0.114</v>
          </cell>
          <cell r="K23">
            <v>-0.14000000000000001</v>
          </cell>
          <cell r="L23">
            <v>-0.09</v>
          </cell>
          <cell r="M23">
            <v>0.112</v>
          </cell>
          <cell r="N23">
            <v>0.11799999999999999</v>
          </cell>
          <cell r="O23">
            <v>-0.11</v>
          </cell>
          <cell r="P23">
            <v>-0.06</v>
          </cell>
          <cell r="Q23">
            <v>0.11600000000000001</v>
          </cell>
          <cell r="R23">
            <v>0.122</v>
          </cell>
          <cell r="S23">
            <v>-0.16</v>
          </cell>
          <cell r="T23">
            <v>-0.12</v>
          </cell>
          <cell r="U23">
            <v>0.109</v>
          </cell>
          <cell r="V23">
            <v>0.114</v>
          </cell>
          <cell r="W23" t="str">
            <v xml:space="preserve">PERC </v>
          </cell>
          <cell r="X23" t="str">
            <v>Černá</v>
          </cell>
          <cell r="Y23" t="str">
            <v>Bílá</v>
          </cell>
          <cell r="Z23" t="str">
            <v>C</v>
          </cell>
          <cell r="AA23" t="str">
            <v>25let</v>
          </cell>
          <cell r="AB23" t="str">
            <v>84,8 % /25 let</v>
          </cell>
          <cell r="AC23">
            <v>0.21099999999999999</v>
          </cell>
          <cell r="AD23">
            <v>35</v>
          </cell>
          <cell r="AE23">
            <v>840</v>
          </cell>
          <cell r="AF23" t="str">
            <v>1903 x 1134 x 30</v>
          </cell>
          <cell r="AG23" t="str">
            <v>https://solsol.cz/plu/104460</v>
          </cell>
          <cell r="AH23" t="str">
            <v>FV panel Canadian Solar CS6L-455MS BW 30mm</v>
          </cell>
        </row>
        <row r="24">
          <cell r="C24">
            <v>104463</v>
          </cell>
          <cell r="D24">
            <v>460</v>
          </cell>
          <cell r="E24">
            <v>0.14000000000000001</v>
          </cell>
          <cell r="F24">
            <v>1</v>
          </cell>
          <cell r="G24">
            <v>-0.18</v>
          </cell>
          <cell r="H24">
            <v>-0.13</v>
          </cell>
          <cell r="I24">
            <v>0.115</v>
          </cell>
          <cell r="J24">
            <v>0.122</v>
          </cell>
          <cell r="K24">
            <v>-0.15</v>
          </cell>
          <cell r="L24">
            <v>-0.1</v>
          </cell>
          <cell r="M24">
            <v>0.11899999999999999</v>
          </cell>
          <cell r="N24">
            <v>0.126</v>
          </cell>
          <cell r="O24">
            <v>-0.12</v>
          </cell>
          <cell r="P24">
            <v>-7.0000000000000007E-2</v>
          </cell>
          <cell r="Q24">
            <v>0.123</v>
          </cell>
          <cell r="R24">
            <v>0.13</v>
          </cell>
          <cell r="S24">
            <v>-0.18</v>
          </cell>
          <cell r="T24">
            <v>-0.13</v>
          </cell>
          <cell r="U24">
            <v>0.115</v>
          </cell>
          <cell r="V24">
            <v>0.122</v>
          </cell>
          <cell r="W24" t="str">
            <v xml:space="preserve">PERC </v>
          </cell>
          <cell r="X24" t="str">
            <v>Černá</v>
          </cell>
          <cell r="Y24" t="str">
            <v>Bílá</v>
          </cell>
          <cell r="Z24" t="str">
            <v>C</v>
          </cell>
          <cell r="AA24" t="str">
            <v>25let</v>
          </cell>
          <cell r="AB24" t="str">
            <v>84,8 % /25 let</v>
          </cell>
          <cell r="AC24">
            <v>0.21299999999999999</v>
          </cell>
          <cell r="AD24">
            <v>35</v>
          </cell>
          <cell r="AE24">
            <v>840</v>
          </cell>
          <cell r="AF24" t="str">
            <v>1903 x 1134 x 30</v>
          </cell>
          <cell r="AG24" t="str">
            <v>https://solsol.cz/plu/104463</v>
          </cell>
          <cell r="AH24" t="str">
            <v>FV panel Canadian Solar CS6L-460MS BW 30mm</v>
          </cell>
        </row>
        <row r="25">
          <cell r="C25">
            <v>104465</v>
          </cell>
          <cell r="D25">
            <v>455</v>
          </cell>
          <cell r="E25">
            <v>0.13400000000000001</v>
          </cell>
          <cell r="F25">
            <v>1059</v>
          </cell>
          <cell r="G25">
            <v>-0.11</v>
          </cell>
          <cell r="H25">
            <v>-0.06</v>
          </cell>
          <cell r="I25">
            <v>0.11899999999999999</v>
          </cell>
          <cell r="J25">
            <v>0.126</v>
          </cell>
          <cell r="K25">
            <v>-0.09</v>
          </cell>
          <cell r="L25">
            <v>-0.04</v>
          </cell>
          <cell r="M25">
            <v>0.122</v>
          </cell>
          <cell r="N25">
            <v>0.129</v>
          </cell>
          <cell r="O25">
            <v>-0.06</v>
          </cell>
          <cell r="P25">
            <v>-0.01</v>
          </cell>
          <cell r="Q25">
            <v>0.126</v>
          </cell>
          <cell r="R25">
            <v>0.13300000000000001</v>
          </cell>
          <cell r="S25">
            <v>-0.11</v>
          </cell>
          <cell r="T25">
            <v>-0.06</v>
          </cell>
          <cell r="U25">
            <v>0.11899999999999999</v>
          </cell>
          <cell r="V25">
            <v>0.126</v>
          </cell>
          <cell r="W25" t="str">
            <v xml:space="preserve">TOPCON </v>
          </cell>
          <cell r="X25" t="str">
            <v>černá</v>
          </cell>
          <cell r="Y25" t="str">
            <v>Sklo</v>
          </cell>
          <cell r="Z25" t="str">
            <v>A</v>
          </cell>
          <cell r="AA25" t="str">
            <v>25 let</v>
          </cell>
          <cell r="AB25" t="str">
            <v>89,4%/30 let</v>
          </cell>
          <cell r="AC25">
            <v>0.223</v>
          </cell>
          <cell r="AD25">
            <v>35</v>
          </cell>
          <cell r="AE25">
            <v>840</v>
          </cell>
          <cell r="AF25" t="str">
            <v>1800x1134x30mm</v>
          </cell>
          <cell r="AG25" t="str">
            <v>https://solsol.cz/plu/104465</v>
          </cell>
          <cell r="AH25" t="str">
            <v>FV panel Canadian Solar CS6.1-54TD-455 BF 455Wp 30mm rám</v>
          </cell>
        </row>
        <row r="26">
          <cell r="C26">
            <v>104466</v>
          </cell>
          <cell r="D26">
            <v>460</v>
          </cell>
          <cell r="E26">
            <v>0.121</v>
          </cell>
          <cell r="F26">
            <v>108</v>
          </cell>
          <cell r="G26">
            <v>0.02</v>
          </cell>
          <cell r="H26">
            <v>7.0000000000000007E-2</v>
          </cell>
          <cell r="I26">
            <v>0.123</v>
          </cell>
          <cell r="J26">
            <v>0.129</v>
          </cell>
          <cell r="K26">
            <v>0.05</v>
          </cell>
          <cell r="L26">
            <v>0.1</v>
          </cell>
          <cell r="M26">
            <v>0.127</v>
          </cell>
          <cell r="N26">
            <v>0.13300000000000001</v>
          </cell>
          <cell r="O26">
            <v>0.08</v>
          </cell>
          <cell r="P26">
            <v>0.13</v>
          </cell>
          <cell r="Q26">
            <v>0.13100000000000001</v>
          </cell>
          <cell r="R26">
            <v>0.13700000000000001</v>
          </cell>
          <cell r="S26">
            <v>0.02</v>
          </cell>
          <cell r="T26">
            <v>7.0000000000000007E-2</v>
          </cell>
          <cell r="U26">
            <v>0.123</v>
          </cell>
          <cell r="V26">
            <v>0.129</v>
          </cell>
          <cell r="W26" t="str">
            <v xml:space="preserve">TOPCON </v>
          </cell>
          <cell r="X26" t="str">
            <v>černá</v>
          </cell>
          <cell r="Y26" t="str">
            <v>Sklo</v>
          </cell>
          <cell r="Z26" t="str">
            <v>A</v>
          </cell>
          <cell r="AA26" t="str">
            <v>25 let</v>
          </cell>
          <cell r="AB26" t="str">
            <v>89,4%/30 let</v>
          </cell>
          <cell r="AC26">
            <v>0.22500000000000001</v>
          </cell>
          <cell r="AD26">
            <v>35</v>
          </cell>
          <cell r="AE26">
            <v>864</v>
          </cell>
          <cell r="AF26" t="str">
            <v>1800x1134x30mm</v>
          </cell>
          <cell r="AG26" t="str">
            <v>https://solsol.cz/plu/104466</v>
          </cell>
          <cell r="AH26" t="str">
            <v>FV panel Canadian Solar CS6.1-54TD-460 BF 460Wp 30mm rám</v>
          </cell>
        </row>
        <row r="27">
          <cell r="C27">
            <v>104467</v>
          </cell>
          <cell r="D27">
            <v>450</v>
          </cell>
          <cell r="E27">
            <v>0.11799999999999999</v>
          </cell>
          <cell r="F27">
            <v>1610</v>
          </cell>
          <cell r="G27">
            <v>0.05</v>
          </cell>
          <cell r="H27">
            <v>0.1</v>
          </cell>
          <cell r="I27">
            <v>0.124</v>
          </cell>
          <cell r="J27">
            <v>0.13</v>
          </cell>
          <cell r="K27">
            <v>0.08</v>
          </cell>
          <cell r="L27">
            <v>0.13</v>
          </cell>
          <cell r="M27">
            <v>0.127</v>
          </cell>
          <cell r="N27">
            <v>0.13300000000000001</v>
          </cell>
          <cell r="O27">
            <v>0.11</v>
          </cell>
          <cell r="P27">
            <v>0.16</v>
          </cell>
          <cell r="Q27">
            <v>0.13100000000000001</v>
          </cell>
          <cell r="R27">
            <v>0.13700000000000001</v>
          </cell>
          <cell r="S27">
            <v>0.05</v>
          </cell>
          <cell r="T27">
            <v>0.1</v>
          </cell>
          <cell r="U27">
            <v>0.124</v>
          </cell>
          <cell r="V27">
            <v>0.13</v>
          </cell>
          <cell r="W27" t="str">
            <v>TOPCON Bifacial</v>
          </cell>
          <cell r="X27" t="str">
            <v>černá</v>
          </cell>
          <cell r="Y27" t="str">
            <v>sklo</v>
          </cell>
          <cell r="Z27" t="str">
            <v>C</v>
          </cell>
          <cell r="AA27" t="str">
            <v>25 let</v>
          </cell>
          <cell r="AB27" t="str">
            <v>85%/30 let</v>
          </cell>
          <cell r="AC27">
            <v>0.22</v>
          </cell>
          <cell r="AD27">
            <v>35</v>
          </cell>
          <cell r="AE27">
            <v>840</v>
          </cell>
          <cell r="AF27" t="str">
            <v>1800x1134x30mm</v>
          </cell>
          <cell r="AG27" t="str">
            <v>https://solsol.cz/plu/104467</v>
          </cell>
          <cell r="AH27" t="str">
            <v>FV panel Canadian Solar CS6.1-54TB-450 BF 450Wp 30mm rám</v>
          </cell>
        </row>
        <row r="28">
          <cell r="C28">
            <v>104500</v>
          </cell>
          <cell r="D28">
            <v>500</v>
          </cell>
          <cell r="E28">
            <v>0.13800000000000001</v>
          </cell>
          <cell r="F28">
            <v>6311</v>
          </cell>
          <cell r="G28">
            <v>-0.13500000000000001</v>
          </cell>
          <cell r="H28">
            <v>-0.09</v>
          </cell>
          <cell r="I28">
            <v>0.11899999999999999</v>
          </cell>
          <cell r="J28">
            <v>0.126</v>
          </cell>
          <cell r="K28">
            <v>-0.11</v>
          </cell>
          <cell r="L28">
            <v>-0.06</v>
          </cell>
          <cell r="M28">
            <v>0.123</v>
          </cell>
          <cell r="N28">
            <v>0.13</v>
          </cell>
          <cell r="O28">
            <v>-0.08</v>
          </cell>
          <cell r="P28">
            <v>-0.03</v>
          </cell>
          <cell r="Q28">
            <v>0.127</v>
          </cell>
          <cell r="R28">
            <v>0.13400000000000001</v>
          </cell>
          <cell r="S28">
            <v>-0.13500000000000001</v>
          </cell>
          <cell r="T28">
            <v>-0.09</v>
          </cell>
          <cell r="U28">
            <v>0.11899999999999999</v>
          </cell>
          <cell r="V28">
            <v>0.126</v>
          </cell>
          <cell r="W28" t="str">
            <v xml:space="preserve">TOPCON </v>
          </cell>
          <cell r="X28" t="str">
            <v>černá</v>
          </cell>
          <cell r="Y28" t="str">
            <v>sklo</v>
          </cell>
          <cell r="Z28" t="str">
            <v>A</v>
          </cell>
          <cell r="AA28" t="str">
            <v>25 let</v>
          </cell>
          <cell r="AB28" t="str">
            <v>89,4%/30 let</v>
          </cell>
          <cell r="AC28">
            <v>0.22800000000000001</v>
          </cell>
          <cell r="AD28">
            <v>35</v>
          </cell>
          <cell r="AE28">
            <v>770</v>
          </cell>
          <cell r="AF28" t="str">
            <v>1994x1134x30mm</v>
          </cell>
          <cell r="AG28" t="str">
            <v>https://solsol.cz/plu/104500</v>
          </cell>
          <cell r="AH28" t="str">
            <v>FV panel Canadian Solar CS6.1-60TB-500 BF 500Wp 30mm rám</v>
          </cell>
        </row>
        <row r="29">
          <cell r="C29">
            <v>104551</v>
          </cell>
          <cell r="D29">
            <v>550</v>
          </cell>
          <cell r="E29">
            <v>0.13</v>
          </cell>
          <cell r="F29">
            <v>0</v>
          </cell>
          <cell r="G29">
            <v>-0.12</v>
          </cell>
          <cell r="H29">
            <v>-0.06</v>
          </cell>
          <cell r="I29">
            <v>0.114</v>
          </cell>
          <cell r="J29">
            <v>0.122</v>
          </cell>
          <cell r="K29">
            <v>-0.08</v>
          </cell>
          <cell r="L29">
            <v>-0.03</v>
          </cell>
          <cell r="M29">
            <v>0.12</v>
          </cell>
          <cell r="N29">
            <v>0.126</v>
          </cell>
          <cell r="O29">
            <v>-0.05</v>
          </cell>
          <cell r="P29">
            <v>0</v>
          </cell>
          <cell r="Q29">
            <v>0.124</v>
          </cell>
          <cell r="R29">
            <v>0.13</v>
          </cell>
          <cell r="S29">
            <v>-0.12</v>
          </cell>
          <cell r="T29">
            <v>-0.06</v>
          </cell>
          <cell r="U29">
            <v>0.114</v>
          </cell>
          <cell r="V29">
            <v>0.122</v>
          </cell>
          <cell r="W29" t="str">
            <v xml:space="preserve">PERC  </v>
          </cell>
          <cell r="X29" t="str">
            <v>Stříbrná</v>
          </cell>
          <cell r="Y29" t="str">
            <v>Bílá</v>
          </cell>
          <cell r="Z29" t="str">
            <v>C</v>
          </cell>
          <cell r="AA29" t="str">
            <v>12let**</v>
          </cell>
          <cell r="AB29" t="str">
            <v>84,8 % / 25 let</v>
          </cell>
          <cell r="AC29">
            <v>0.215</v>
          </cell>
          <cell r="AD29">
            <v>35</v>
          </cell>
          <cell r="AE29">
            <v>700</v>
          </cell>
          <cell r="AF29" t="str">
            <v>2261 x 1134 x 30</v>
          </cell>
          <cell r="AG29" t="str">
            <v>https://solsol.cz/plu/104552</v>
          </cell>
          <cell r="AH29" t="str">
            <v>FV panel Canadian Solar CS6W-550MS SLV 550Wp - 30mm rám</v>
          </cell>
        </row>
        <row r="30">
          <cell r="C30">
            <v>104553</v>
          </cell>
          <cell r="D30">
            <v>555</v>
          </cell>
          <cell r="E30">
            <v>0.14499999999999999</v>
          </cell>
          <cell r="F30">
            <v>3</v>
          </cell>
          <cell r="G30">
            <v>-0.25</v>
          </cell>
          <cell r="H30">
            <v>-0.21</v>
          </cell>
          <cell r="I30">
            <v>0.109</v>
          </cell>
          <cell r="J30">
            <v>0.115</v>
          </cell>
          <cell r="K30">
            <v>-0.23</v>
          </cell>
          <cell r="L30">
            <v>-0.18</v>
          </cell>
          <cell r="M30">
            <v>0.112</v>
          </cell>
          <cell r="N30">
            <v>0.11899999999999999</v>
          </cell>
          <cell r="O30">
            <v>-0.2</v>
          </cell>
          <cell r="P30">
            <v>-0.15</v>
          </cell>
          <cell r="Q30">
            <v>0.11600000000000001</v>
          </cell>
          <cell r="R30">
            <v>0.123</v>
          </cell>
          <cell r="S30">
            <v>-0.25</v>
          </cell>
          <cell r="T30">
            <v>-0.21</v>
          </cell>
          <cell r="U30">
            <v>0.109</v>
          </cell>
          <cell r="V30">
            <v>0.115</v>
          </cell>
          <cell r="W30" t="str">
            <v xml:space="preserve">PERC  </v>
          </cell>
          <cell r="X30" t="str">
            <v>Stříbrná</v>
          </cell>
          <cell r="Y30" t="str">
            <v>Bílá</v>
          </cell>
          <cell r="Z30" t="str">
            <v>C</v>
          </cell>
          <cell r="AA30" t="str">
            <v>12let**</v>
          </cell>
          <cell r="AB30" t="str">
            <v>84,8 % / 25 let</v>
          </cell>
          <cell r="AC30">
            <v>0.216</v>
          </cell>
          <cell r="AD30">
            <v>35</v>
          </cell>
          <cell r="AE30">
            <v>700</v>
          </cell>
          <cell r="AF30" t="str">
            <v>2278 x 1134 x 30</v>
          </cell>
          <cell r="AG30" t="str">
            <v>https://solsol.cz/plu/104553</v>
          </cell>
          <cell r="AH30" t="str">
            <v>FV panel Canadian Solar CS6W-555MS SLV 555Wp 30mm rám</v>
          </cell>
        </row>
        <row r="31">
          <cell r="C31">
            <v>104570</v>
          </cell>
          <cell r="D31">
            <v>570</v>
          </cell>
          <cell r="E31">
            <v>0.13300000000000001</v>
          </cell>
          <cell r="F31">
            <v>199</v>
          </cell>
          <cell r="G31">
            <v>-0.1</v>
          </cell>
          <cell r="H31">
            <v>-0.06</v>
          </cell>
          <cell r="I31">
            <v>0.12</v>
          </cell>
          <cell r="J31">
            <v>0.125</v>
          </cell>
          <cell r="K31">
            <v>-0.08</v>
          </cell>
          <cell r="L31">
            <v>-0.03</v>
          </cell>
          <cell r="M31">
            <v>0.122</v>
          </cell>
          <cell r="N31">
            <v>0.129</v>
          </cell>
          <cell r="O31">
            <v>-0.04</v>
          </cell>
          <cell r="P31">
            <v>0.01</v>
          </cell>
          <cell r="Q31">
            <v>0.128</v>
          </cell>
          <cell r="R31">
            <v>0.13400000000000001</v>
          </cell>
          <cell r="S31">
            <v>-0.1</v>
          </cell>
          <cell r="T31">
            <v>-0.06</v>
          </cell>
          <cell r="U31">
            <v>0.12</v>
          </cell>
          <cell r="V31">
            <v>0.125</v>
          </cell>
          <cell r="W31" t="str">
            <v xml:space="preserve">TOPCON </v>
          </cell>
          <cell r="X31" t="str">
            <v>Stříbrná</v>
          </cell>
          <cell r="Y31" t="str">
            <v>bílá</v>
          </cell>
          <cell r="Z31" t="str">
            <v>C</v>
          </cell>
          <cell r="AA31" t="str">
            <v>12 let</v>
          </cell>
          <cell r="AB31" t="str">
            <v>89,4%/30 let</v>
          </cell>
          <cell r="AC31">
            <v>0.221</v>
          </cell>
          <cell r="AD31">
            <v>35</v>
          </cell>
          <cell r="AE31">
            <v>700</v>
          </cell>
          <cell r="AF31" t="str">
            <v>2278x1134x30mm</v>
          </cell>
          <cell r="AG31" t="str">
            <v>https://solsol.cz/plu/104570</v>
          </cell>
          <cell r="AH31" t="str">
            <v>FV panel Canadian Solar CS6W-T 570 SLV 570Wp 30mm rám</v>
          </cell>
        </row>
        <row r="32">
          <cell r="C32">
            <v>104580</v>
          </cell>
          <cell r="D32">
            <v>580</v>
          </cell>
          <cell r="E32">
            <v>0.12</v>
          </cell>
          <cell r="F32">
            <v>381</v>
          </cell>
          <cell r="G32">
            <v>0.03</v>
          </cell>
          <cell r="H32">
            <v>0.08</v>
          </cell>
          <cell r="I32">
            <v>0.124</v>
          </cell>
          <cell r="J32">
            <v>0.13</v>
          </cell>
          <cell r="K32">
            <v>0.06</v>
          </cell>
          <cell r="L32">
            <v>0.11</v>
          </cell>
          <cell r="M32">
            <v>0.127</v>
          </cell>
          <cell r="N32">
            <v>0.13300000000000001</v>
          </cell>
          <cell r="O32">
            <v>0.09</v>
          </cell>
          <cell r="P32">
            <v>0.14000000000000001</v>
          </cell>
          <cell r="Q32">
            <v>0.13100000000000001</v>
          </cell>
          <cell r="R32">
            <v>0.13700000000000001</v>
          </cell>
          <cell r="S32">
            <v>0.03</v>
          </cell>
          <cell r="T32">
            <v>0.08</v>
          </cell>
          <cell r="U32">
            <v>0.124</v>
          </cell>
          <cell r="V32">
            <v>0.13</v>
          </cell>
          <cell r="W32" t="str">
            <v xml:space="preserve">TOPCON </v>
          </cell>
          <cell r="X32" t="str">
            <v>Stříbrná</v>
          </cell>
          <cell r="Y32" t="str">
            <v>bílá</v>
          </cell>
          <cell r="Z32" t="str">
            <v>C</v>
          </cell>
          <cell r="AA32" t="str">
            <v>12 let</v>
          </cell>
          <cell r="AB32" t="str">
            <v>89,4%/30 let</v>
          </cell>
          <cell r="AC32">
            <v>0.22500000000000001</v>
          </cell>
          <cell r="AD32">
            <v>35</v>
          </cell>
          <cell r="AE32">
            <v>700</v>
          </cell>
          <cell r="AF32" t="str">
            <v>2278x1134x30mm</v>
          </cell>
          <cell r="AG32" t="str">
            <v>https://solsol.cz/plu/104580</v>
          </cell>
          <cell r="AH32" t="str">
            <v>FV panel Canadian Solar CS6W-580T SLV 580Wp 30mm rám</v>
          </cell>
        </row>
        <row r="33">
          <cell r="C33">
            <v>104590</v>
          </cell>
          <cell r="D33">
            <v>595</v>
          </cell>
          <cell r="E33">
            <v>0.13300000000000001</v>
          </cell>
          <cell r="F33">
            <v>21</v>
          </cell>
          <cell r="G33">
            <v>-0.18</v>
          </cell>
          <cell r="H33">
            <v>-0.105</v>
          </cell>
          <cell r="I33">
            <v>0.109</v>
          </cell>
          <cell r="J33">
            <v>0.11899999999999999</v>
          </cell>
          <cell r="K33">
            <v>-0.14000000000000001</v>
          </cell>
          <cell r="L33">
            <v>-0.09</v>
          </cell>
          <cell r="M33">
            <v>0.114</v>
          </cell>
          <cell r="N33">
            <v>0.121</v>
          </cell>
          <cell r="O33">
            <v>-0.11</v>
          </cell>
          <cell r="P33">
            <v>-0.06</v>
          </cell>
          <cell r="Q33">
            <v>0.11799999999999999</v>
          </cell>
          <cell r="R33">
            <v>0.125</v>
          </cell>
          <cell r="S33">
            <v>-0.18</v>
          </cell>
          <cell r="T33">
            <v>-0.105</v>
          </cell>
          <cell r="U33">
            <v>0.109</v>
          </cell>
          <cell r="V33">
            <v>0.11899999999999999</v>
          </cell>
          <cell r="W33" t="str">
            <v xml:space="preserve">PERC Bifacial  </v>
          </cell>
          <cell r="X33" t="str">
            <v>Stříbrná</v>
          </cell>
          <cell r="Y33" t="str">
            <v>Sklo</v>
          </cell>
          <cell r="Z33" t="str">
            <v>A</v>
          </cell>
          <cell r="AA33" t="str">
            <v>12let**</v>
          </cell>
          <cell r="AB33" t="str">
            <v>89,4 % / 30let</v>
          </cell>
          <cell r="AC33">
            <v>0.21199999999999999</v>
          </cell>
          <cell r="AD33">
            <v>33</v>
          </cell>
          <cell r="AE33">
            <v>594</v>
          </cell>
          <cell r="AF33" t="str">
            <v>2172 x 1303 x 35</v>
          </cell>
          <cell r="AG33" t="str">
            <v>https://solsol.cz/plu/104590</v>
          </cell>
          <cell r="AH33" t="str">
            <v>FV panel Canadian Solar CS7L-595MB-AG 595Wp</v>
          </cell>
        </row>
        <row r="34">
          <cell r="C34">
            <v>104600</v>
          </cell>
          <cell r="D34">
            <v>600</v>
          </cell>
          <cell r="E34">
            <v>0.13300000000000001</v>
          </cell>
          <cell r="F34">
            <v>30</v>
          </cell>
          <cell r="G34">
            <v>-0.18</v>
          </cell>
          <cell r="H34">
            <v>-0.105</v>
          </cell>
          <cell r="I34">
            <v>0.109</v>
          </cell>
          <cell r="J34">
            <v>0.11899999999999999</v>
          </cell>
          <cell r="K34">
            <v>-0.14000000000000001</v>
          </cell>
          <cell r="L34">
            <v>-0.09</v>
          </cell>
          <cell r="M34">
            <v>0.114</v>
          </cell>
          <cell r="N34">
            <v>0.121</v>
          </cell>
          <cell r="O34">
            <v>-0.11</v>
          </cell>
          <cell r="P34">
            <v>-0.06</v>
          </cell>
          <cell r="Q34">
            <v>0.11799999999999999</v>
          </cell>
          <cell r="R34">
            <v>0.125</v>
          </cell>
          <cell r="S34">
            <v>-0.15</v>
          </cell>
          <cell r="T34">
            <v>-0.1</v>
          </cell>
          <cell r="U34">
            <v>0.113</v>
          </cell>
          <cell r="V34">
            <v>0.12</v>
          </cell>
          <cell r="W34" t="str">
            <v xml:space="preserve">PERC Bifacial  </v>
          </cell>
          <cell r="X34" t="str">
            <v>Stříbrná</v>
          </cell>
          <cell r="Y34" t="str">
            <v>Sklo</v>
          </cell>
          <cell r="Z34" t="str">
            <v>A</v>
          </cell>
          <cell r="AA34" t="str">
            <v>12let**</v>
          </cell>
          <cell r="AB34" t="str">
            <v>89,4 % / 30let</v>
          </cell>
          <cell r="AC34">
            <v>0.21199999999999999</v>
          </cell>
          <cell r="AD34">
            <v>33</v>
          </cell>
          <cell r="AE34">
            <v>594</v>
          </cell>
          <cell r="AF34" t="str">
            <v>2172 x 1303 x 35</v>
          </cell>
          <cell r="AG34" t="str">
            <v>https://solsol.cz/plu/104600</v>
          </cell>
          <cell r="AH34" t="str">
            <v>FV panel Canadian Solar CS7L-600MB-AG 600Wp</v>
          </cell>
        </row>
        <row r="35">
          <cell r="C35">
            <v>104661</v>
          </cell>
          <cell r="D35">
            <v>665</v>
          </cell>
          <cell r="E35">
            <v>0.122</v>
          </cell>
          <cell r="F35">
            <v>0</v>
          </cell>
          <cell r="G35">
            <v>-0.11</v>
          </cell>
          <cell r="H35">
            <v>-0.06</v>
          </cell>
          <cell r="I35">
            <v>0.109</v>
          </cell>
          <cell r="J35">
            <v>0.115</v>
          </cell>
          <cell r="K35">
            <v>-0.08</v>
          </cell>
          <cell r="L35">
            <v>-0.03</v>
          </cell>
          <cell r="M35">
            <v>0.112</v>
          </cell>
          <cell r="N35">
            <v>0.11799999999999999</v>
          </cell>
          <cell r="O35">
            <v>-0.05</v>
          </cell>
          <cell r="P35">
            <v>0</v>
          </cell>
          <cell r="Q35">
            <v>0.11600000000000001</v>
          </cell>
          <cell r="R35">
            <v>0.122</v>
          </cell>
          <cell r="S35">
            <v>-0.11</v>
          </cell>
          <cell r="T35">
            <v>-0.06</v>
          </cell>
          <cell r="U35">
            <v>0.109</v>
          </cell>
          <cell r="V35">
            <v>0.115</v>
          </cell>
          <cell r="W35" t="str">
            <v>PERC</v>
          </cell>
          <cell r="X35" t="str">
            <v>Stříbrná</v>
          </cell>
          <cell r="Y35" t="str">
            <v>bílá</v>
          </cell>
          <cell r="Z35" t="str">
            <v>C</v>
          </cell>
          <cell r="AA35" t="str">
            <v>12 let</v>
          </cell>
          <cell r="AB35" t="str">
            <v>89,4%/25 let</v>
          </cell>
          <cell r="AC35">
            <v>0.214</v>
          </cell>
          <cell r="AD35">
            <v>30</v>
          </cell>
          <cell r="AE35">
            <v>480</v>
          </cell>
          <cell r="AF35" t="str">
            <v>2384x1303x35mm</v>
          </cell>
          <cell r="AG35" t="str">
            <v>https://solsol.cz/plu/104661</v>
          </cell>
          <cell r="AH35" t="str">
            <v>FV panel Canadian Solar CS7N-665MS SLV 665Wp</v>
          </cell>
        </row>
        <row r="36">
          <cell r="C36">
            <v>105371</v>
          </cell>
          <cell r="D36">
            <v>370</v>
          </cell>
          <cell r="E36">
            <v>0.26</v>
          </cell>
          <cell r="F36">
            <v>136</v>
          </cell>
          <cell r="G36">
            <v>0.08</v>
          </cell>
          <cell r="H36">
            <v>0.12</v>
          </cell>
          <cell r="I36">
            <v>0.28100000000000003</v>
          </cell>
          <cell r="J36">
            <v>0.29099999999999998</v>
          </cell>
          <cell r="K36">
            <v>0.1</v>
          </cell>
          <cell r="L36">
            <v>0.14000000000000001</v>
          </cell>
          <cell r="M36">
            <v>0.28599999999999998</v>
          </cell>
          <cell r="N36">
            <v>0.29599999999999999</v>
          </cell>
          <cell r="O36">
            <v>0.12</v>
          </cell>
          <cell r="P36">
            <v>0.16</v>
          </cell>
          <cell r="Q36">
            <v>0.29099999999999998</v>
          </cell>
          <cell r="R36">
            <v>0.30199999999999999</v>
          </cell>
          <cell r="S36">
            <v>7.0000000000000007E-2</v>
          </cell>
          <cell r="T36">
            <v>0.11</v>
          </cell>
          <cell r="U36">
            <v>0.27800000000000002</v>
          </cell>
          <cell r="V36">
            <v>0.28899999999999998</v>
          </cell>
          <cell r="W36" t="str">
            <v>PERC M6 - 120 cell</v>
          </cell>
          <cell r="X36" t="str">
            <v>Černá</v>
          </cell>
          <cell r="Y36" t="str">
            <v>Černá</v>
          </cell>
          <cell r="Z36" t="str">
            <v>C</v>
          </cell>
          <cell r="AA36" t="str">
            <v>17 let</v>
          </cell>
          <cell r="AB36" t="str">
            <v>91 % /25 let</v>
          </cell>
          <cell r="AC36">
            <v>0.20269999999999999</v>
          </cell>
          <cell r="AD36">
            <v>30</v>
          </cell>
          <cell r="AE36">
            <v>840</v>
          </cell>
          <cell r="AF36" t="str">
            <v>1780 x 1042 x 36</v>
          </cell>
          <cell r="AG36" t="str">
            <v>https://solsol.cz/plu/105371</v>
          </cell>
          <cell r="AH36" t="str">
            <v>FV panel Energetica e.Classic M HC 370Wp FB</v>
          </cell>
        </row>
        <row r="37">
          <cell r="C37">
            <v>105372</v>
          </cell>
          <cell r="D37">
            <v>375</v>
          </cell>
          <cell r="E37">
            <v>0.26</v>
          </cell>
          <cell r="F37">
            <v>538</v>
          </cell>
          <cell r="G37">
            <v>0.08</v>
          </cell>
          <cell r="H37">
            <v>0.12</v>
          </cell>
          <cell r="I37">
            <v>0.28100000000000003</v>
          </cell>
          <cell r="J37">
            <v>0.29099999999999998</v>
          </cell>
          <cell r="K37">
            <v>0.1</v>
          </cell>
          <cell r="L37">
            <v>0.14000000000000001</v>
          </cell>
          <cell r="M37">
            <v>0.28599999999999998</v>
          </cell>
          <cell r="N37">
            <v>0.29599999999999999</v>
          </cell>
          <cell r="O37">
            <v>0.12</v>
          </cell>
          <cell r="P37">
            <v>0.16</v>
          </cell>
          <cell r="Q37">
            <v>0.29099999999999998</v>
          </cell>
          <cell r="R37">
            <v>0.30199999999999999</v>
          </cell>
          <cell r="S37">
            <v>7.0000000000000007E-2</v>
          </cell>
          <cell r="T37">
            <v>0.11</v>
          </cell>
          <cell r="U37">
            <v>0.27800000000000002</v>
          </cell>
          <cell r="V37">
            <v>0.28899999999999998</v>
          </cell>
          <cell r="W37" t="str">
            <v>PERC M6 - 120 cell</v>
          </cell>
          <cell r="X37" t="str">
            <v>Černá</v>
          </cell>
          <cell r="Y37" t="str">
            <v>Černá</v>
          </cell>
          <cell r="Z37" t="str">
            <v>C</v>
          </cell>
          <cell r="AA37" t="str">
            <v>17 let</v>
          </cell>
          <cell r="AB37" t="str">
            <v>91 % /25 let</v>
          </cell>
          <cell r="AC37">
            <v>0.20269999999999999</v>
          </cell>
          <cell r="AD37">
            <v>30</v>
          </cell>
          <cell r="AE37">
            <v>840</v>
          </cell>
          <cell r="AF37" t="str">
            <v>1780 x 1042 x 36</v>
          </cell>
          <cell r="AG37" t="str">
            <v>https://solsol.cz/plu/105372</v>
          </cell>
          <cell r="AH37" t="str">
            <v>FV panel Energetica e.Classic M HC 375Wp FB</v>
          </cell>
        </row>
        <row r="38">
          <cell r="C38">
            <v>105384</v>
          </cell>
          <cell r="D38">
            <v>385</v>
          </cell>
          <cell r="E38">
            <v>0.25</v>
          </cell>
          <cell r="F38">
            <v>264</v>
          </cell>
          <cell r="G38">
            <v>0.08</v>
          </cell>
          <cell r="H38">
            <v>0.12</v>
          </cell>
          <cell r="I38">
            <v>0.27</v>
          </cell>
          <cell r="J38">
            <v>0.28000000000000003</v>
          </cell>
          <cell r="K38">
            <v>0.1</v>
          </cell>
          <cell r="L38">
            <v>0.14000000000000001</v>
          </cell>
          <cell r="M38">
            <v>0.27500000000000002</v>
          </cell>
          <cell r="N38">
            <v>0.28499999999999998</v>
          </cell>
          <cell r="O38">
            <v>0.12</v>
          </cell>
          <cell r="P38">
            <v>0.16</v>
          </cell>
          <cell r="Q38">
            <v>0.28000000000000003</v>
          </cell>
          <cell r="R38">
            <v>0.28999999999999998</v>
          </cell>
          <cell r="S38">
            <v>7.0000000000000007E-2</v>
          </cell>
          <cell r="T38">
            <v>0.11</v>
          </cell>
          <cell r="U38">
            <v>0.26800000000000002</v>
          </cell>
          <cell r="V38">
            <v>0.27800000000000002</v>
          </cell>
          <cell r="W38" t="str">
            <v>PERC</v>
          </cell>
          <cell r="X38" t="str">
            <v>Černá</v>
          </cell>
          <cell r="Y38" t="str">
            <v>Bílá</v>
          </cell>
          <cell r="Z38" t="str">
            <v>C</v>
          </cell>
          <cell r="AA38" t="str">
            <v xml:space="preserve"> 17 let </v>
          </cell>
          <cell r="AB38" t="str">
            <v>91 % /25 let</v>
          </cell>
          <cell r="AC38">
            <v>0.2049</v>
          </cell>
          <cell r="AD38">
            <v>30</v>
          </cell>
          <cell r="AE38">
            <v>840</v>
          </cell>
          <cell r="AF38" t="str">
            <v>1780 x 1042 x 36</v>
          </cell>
          <cell r="AG38" t="str">
            <v>https://solsol.cz/plu/105384</v>
          </cell>
          <cell r="AH38" t="str">
            <v>FV panel Energetica e.Classic M HC 385Wp BF</v>
          </cell>
        </row>
        <row r="39">
          <cell r="C39">
            <v>106411</v>
          </cell>
          <cell r="D39">
            <v>415</v>
          </cell>
          <cell r="E39">
            <v>0.26600000000000001</v>
          </cell>
          <cell r="F39">
            <v>1200</v>
          </cell>
          <cell r="G39">
            <v>0.08</v>
          </cell>
          <cell r="H39">
            <v>0.11</v>
          </cell>
          <cell r="I39">
            <v>8.8999999999999996E-2</v>
          </cell>
          <cell r="J39">
            <v>9.9000000000000005E-2</v>
          </cell>
          <cell r="K39">
            <v>0.105</v>
          </cell>
          <cell r="L39">
            <v>0.13500000000000001</v>
          </cell>
          <cell r="M39">
            <v>8.8999999999999996E-2</v>
          </cell>
          <cell r="N39">
            <v>9.9000000000000005E-2</v>
          </cell>
          <cell r="O39">
            <v>0.13</v>
          </cell>
          <cell r="P39">
            <v>0.16</v>
          </cell>
          <cell r="Q39">
            <v>8.8999999999999996E-2</v>
          </cell>
          <cell r="R39">
            <v>9.9000000000000005E-2</v>
          </cell>
          <cell r="S39">
            <v>0.05</v>
          </cell>
          <cell r="T39">
            <v>0.09</v>
          </cell>
          <cell r="U39">
            <v>8.8999999999999996E-2</v>
          </cell>
          <cell r="V39">
            <v>9.9000000000000005E-2</v>
          </cell>
          <cell r="W39" t="str">
            <v xml:space="preserve">PERC </v>
          </cell>
          <cell r="X39" t="str">
            <v>Černá</v>
          </cell>
          <cell r="Y39" t="str">
            <v>Bílá</v>
          </cell>
          <cell r="Z39" t="str">
            <v>C</v>
          </cell>
          <cell r="AA39" t="str">
            <v>15 let *</v>
          </cell>
          <cell r="AB39" t="str">
            <v>85 % / 25 let</v>
          </cell>
          <cell r="AC39">
            <v>0.21249999999999999</v>
          </cell>
          <cell r="AD39">
            <v>31</v>
          </cell>
          <cell r="AE39">
            <v>806</v>
          </cell>
          <cell r="AF39" t="str">
            <v>1722 x 1134 x 35</v>
          </cell>
          <cell r="AG39" t="str">
            <v>https://solsol.cz/plu/106411</v>
          </cell>
          <cell r="AH39" t="str">
            <v>FV panel EXE Solar A-HCM415/108 BF 415Wp</v>
          </cell>
        </row>
        <row r="40">
          <cell r="C40">
            <v>106461</v>
          </cell>
          <cell r="D40">
            <v>460</v>
          </cell>
          <cell r="E40">
            <v>0.26600000000000001</v>
          </cell>
          <cell r="F40">
            <v>268</v>
          </cell>
          <cell r="G40">
            <v>0.08</v>
          </cell>
          <cell r="H40">
            <v>0.11</v>
          </cell>
          <cell r="I40">
            <v>9.9000000000000005E-2</v>
          </cell>
          <cell r="J40">
            <v>0.109</v>
          </cell>
          <cell r="K40">
            <v>0.105</v>
          </cell>
          <cell r="L40">
            <v>0.13500000000000001</v>
          </cell>
          <cell r="M40">
            <v>9.9000000000000005E-2</v>
          </cell>
          <cell r="N40">
            <v>0.109</v>
          </cell>
          <cell r="O40">
            <v>0.13</v>
          </cell>
          <cell r="P40">
            <v>0.16</v>
          </cell>
          <cell r="Q40">
            <v>9.9000000000000005E-2</v>
          </cell>
          <cell r="R40">
            <v>0.109</v>
          </cell>
          <cell r="S40">
            <v>0.05</v>
          </cell>
          <cell r="T40">
            <v>0.09</v>
          </cell>
          <cell r="U40">
            <v>9.9000000000000005E-2</v>
          </cell>
          <cell r="V40">
            <v>0.109</v>
          </cell>
          <cell r="W40" t="str">
            <v xml:space="preserve">PERC  </v>
          </cell>
          <cell r="X40" t="str">
            <v>Černá</v>
          </cell>
          <cell r="Y40" t="str">
            <v>Bílá</v>
          </cell>
          <cell r="Z40" t="str">
            <v>C</v>
          </cell>
          <cell r="AA40" t="str">
            <v>15 let *</v>
          </cell>
          <cell r="AB40" t="str">
            <v>85 % / 25 let</v>
          </cell>
          <cell r="AC40">
            <v>0.20699999999999999</v>
          </cell>
          <cell r="AD40">
            <v>31</v>
          </cell>
          <cell r="AE40">
            <v>744</v>
          </cell>
          <cell r="AF40" t="str">
            <v>1909 x 1134 x 35</v>
          </cell>
          <cell r="AG40" t="str">
            <v>https://solsol.cz/plu/106461</v>
          </cell>
          <cell r="AH40" t="str">
            <v>FV panel EXE Solar A-HCM460/120 BF 460Wp</v>
          </cell>
        </row>
        <row r="41">
          <cell r="C41">
            <v>113243</v>
          </cell>
          <cell r="D41">
            <v>245</v>
          </cell>
          <cell r="E41">
            <v>0.51100000000000001</v>
          </cell>
          <cell r="F41">
            <v>13</v>
          </cell>
          <cell r="G41">
            <v>0.05</v>
          </cell>
          <cell r="H41">
            <v>7.0000000000000007E-2</v>
          </cell>
          <cell r="I41">
            <v>0.53700000000000003</v>
          </cell>
          <cell r="J41">
            <v>0.54700000000000004</v>
          </cell>
          <cell r="K41">
            <v>0.06</v>
          </cell>
          <cell r="L41">
            <v>0.1</v>
          </cell>
          <cell r="M41">
            <v>0.54200000000000004</v>
          </cell>
          <cell r="N41">
            <v>0.56200000000000006</v>
          </cell>
          <cell r="O41">
            <v>0.1</v>
          </cell>
          <cell r="P41">
            <v>0.14000000000000001</v>
          </cell>
          <cell r="Q41">
            <v>0.56200000000000006</v>
          </cell>
          <cell r="R41">
            <v>0.58299999999999996</v>
          </cell>
          <cell r="S41">
            <v>0.05</v>
          </cell>
          <cell r="T41">
            <v>7.0000000000000007E-2</v>
          </cell>
          <cell r="U41">
            <v>0.53700000000000003</v>
          </cell>
          <cell r="V41">
            <v>0.54700000000000004</v>
          </cell>
          <cell r="W41" t="str">
            <v>PERC bifacial</v>
          </cell>
          <cell r="X41" t="str">
            <v>sklo</v>
          </cell>
          <cell r="Y41" t="str">
            <v>sklo</v>
          </cell>
          <cell r="Z41" t="str">
            <v>A</v>
          </cell>
          <cell r="AA41" t="str">
            <v>30 let</v>
          </cell>
          <cell r="AB41" t="str">
            <v>87% / 30 let</v>
          </cell>
          <cell r="AC41">
            <v>0.13189999999999999</v>
          </cell>
          <cell r="AD41">
            <v>25</v>
          </cell>
          <cell r="AE41">
            <v>700</v>
          </cell>
          <cell r="AF41" t="str">
            <v>1770x1049x7,1mm</v>
          </cell>
          <cell r="AG41" t="str">
            <v>https://solsol.cz/plu/113243</v>
          </cell>
          <cell r="AH41" t="str">
            <v>FV panel Solitek SOLID Agro Bifacial B.40 245Wp</v>
          </cell>
        </row>
        <row r="42">
          <cell r="C42">
            <v>113363</v>
          </cell>
          <cell r="D42">
            <v>360</v>
          </cell>
          <cell r="E42">
            <v>0.47099999999999997</v>
          </cell>
          <cell r="F42">
            <v>8</v>
          </cell>
          <cell r="G42">
            <v>0.05</v>
          </cell>
          <cell r="H42">
            <v>7.0000000000000007E-2</v>
          </cell>
          <cell r="I42">
            <v>0.495</v>
          </cell>
          <cell r="J42">
            <v>0.504</v>
          </cell>
          <cell r="K42">
            <v>7.0000000000000007E-2</v>
          </cell>
          <cell r="L42">
            <v>0.11</v>
          </cell>
          <cell r="M42">
            <v>0.504</v>
          </cell>
          <cell r="N42">
            <v>0.52300000000000002</v>
          </cell>
          <cell r="O42">
            <v>0.11</v>
          </cell>
          <cell r="P42">
            <v>0.15</v>
          </cell>
          <cell r="Q42">
            <v>0.52300000000000002</v>
          </cell>
          <cell r="R42">
            <v>0.54200000000000004</v>
          </cell>
          <cell r="S42">
            <v>0.05</v>
          </cell>
          <cell r="T42">
            <v>7.0000000000000007E-2</v>
          </cell>
          <cell r="U42">
            <v>0.495</v>
          </cell>
          <cell r="V42">
            <v>0.504</v>
          </cell>
          <cell r="W42" t="str">
            <v>PERC Bifacial</v>
          </cell>
          <cell r="X42" t="str">
            <v>Sklo</v>
          </cell>
          <cell r="Y42" t="str">
            <v>Sklo</v>
          </cell>
          <cell r="Z42" t="str">
            <v>A</v>
          </cell>
          <cell r="AA42" t="str">
            <v>30 let</v>
          </cell>
          <cell r="AB42" t="str">
            <v>87 % / 30 let</v>
          </cell>
          <cell r="AC42">
            <v>0.1938</v>
          </cell>
          <cell r="AD42">
            <v>25</v>
          </cell>
          <cell r="AE42">
            <v>700</v>
          </cell>
          <cell r="AF42" t="str">
            <v>1770 x 1049 x 7,1</v>
          </cell>
          <cell r="AG42" t="str">
            <v>https://solsol.cz/plu/113363</v>
          </cell>
          <cell r="AH42" t="str">
            <v>FV panel Solitek SOLID Bifacial B.60 360Wp</v>
          </cell>
        </row>
        <row r="43">
          <cell r="C43">
            <v>113370</v>
          </cell>
          <cell r="D43">
            <v>370</v>
          </cell>
          <cell r="E43">
            <v>0.30499999999999999</v>
          </cell>
          <cell r="F43">
            <v>95</v>
          </cell>
          <cell r="G43">
            <v>7.0000000000000007E-2</v>
          </cell>
          <cell r="H43">
            <v>0.09</v>
          </cell>
          <cell r="I43">
            <v>0.32600000000000001</v>
          </cell>
          <cell r="J43">
            <v>0.33200000000000002</v>
          </cell>
          <cell r="K43">
            <v>0.09</v>
          </cell>
          <cell r="L43">
            <v>0.11</v>
          </cell>
          <cell r="M43">
            <v>0.33200000000000002</v>
          </cell>
          <cell r="N43">
            <v>0.33900000000000002</v>
          </cell>
          <cell r="O43">
            <v>0.11</v>
          </cell>
          <cell r="P43">
            <v>0.15</v>
          </cell>
          <cell r="Q43">
            <v>0.33900000000000002</v>
          </cell>
          <cell r="R43">
            <v>0.35099999999999998</v>
          </cell>
          <cell r="S43">
            <v>7.0000000000000007E-2</v>
          </cell>
          <cell r="T43">
            <v>0.09</v>
          </cell>
          <cell r="U43">
            <v>0.32600000000000001</v>
          </cell>
          <cell r="V43">
            <v>0.33200000000000002</v>
          </cell>
          <cell r="W43" t="str">
            <v>PERC Bifacial</v>
          </cell>
          <cell r="X43" t="str">
            <v>Sklo</v>
          </cell>
          <cell r="Y43" t="str">
            <v>Sklo</v>
          </cell>
          <cell r="Z43" t="str">
            <v>A</v>
          </cell>
          <cell r="AA43" t="str">
            <v>30 let</v>
          </cell>
          <cell r="AB43" t="str">
            <v>87 % / 30 let</v>
          </cell>
          <cell r="AC43">
            <v>0.19919999999999999</v>
          </cell>
          <cell r="AD43">
            <v>25</v>
          </cell>
          <cell r="AE43">
            <v>700</v>
          </cell>
          <cell r="AF43" t="str">
            <v>1770 x 1049 x 7,1</v>
          </cell>
          <cell r="AG43" t="str">
            <v>https://solsol.cz/plu/113370</v>
          </cell>
          <cell r="AH43" t="str">
            <v>FV panel Solitek SOLID Bifacial GG-F B.60 (AGC) 370Wp</v>
          </cell>
        </row>
        <row r="44">
          <cell r="C44">
            <v>115380</v>
          </cell>
          <cell r="D44">
            <v>385</v>
          </cell>
          <cell r="E44">
            <v>0.71</v>
          </cell>
          <cell r="F44">
            <v>81</v>
          </cell>
          <cell r="G44">
            <v>0.05</v>
          </cell>
          <cell r="H44">
            <v>7.4999999999999997E-2</v>
          </cell>
          <cell r="I44">
            <v>0.746</v>
          </cell>
          <cell r="J44">
            <v>0.76300000000000001</v>
          </cell>
          <cell r="K44">
            <v>7.4999999999999997E-2</v>
          </cell>
          <cell r="L44">
            <v>0.1</v>
          </cell>
          <cell r="M44">
            <v>0.76300000000000001</v>
          </cell>
          <cell r="N44">
            <v>0.78100000000000003</v>
          </cell>
          <cell r="O44">
            <v>0.1</v>
          </cell>
          <cell r="P44">
            <v>0.14000000000000001</v>
          </cell>
          <cell r="Q44">
            <v>0.78100000000000003</v>
          </cell>
          <cell r="R44">
            <v>0.80900000000000005</v>
          </cell>
          <cell r="S44">
            <v>0.05</v>
          </cell>
          <cell r="T44">
            <v>0.06</v>
          </cell>
          <cell r="U44">
            <v>0.746</v>
          </cell>
          <cell r="V44">
            <v>0.753</v>
          </cell>
          <cell r="W44" t="str">
            <v>PERC MONO -  SHINGLE</v>
          </cell>
          <cell r="X44" t="str">
            <v>Černá</v>
          </cell>
          <cell r="Y44" t="str">
            <v>Černá</v>
          </cell>
          <cell r="Z44" t="str">
            <v>C</v>
          </cell>
          <cell r="AA44" t="str">
            <v>25 let</v>
          </cell>
          <cell r="AB44" t="str">
            <v>87,2 % / 25 let</v>
          </cell>
          <cell r="AC44">
            <v>0.19059999999999999</v>
          </cell>
          <cell r="AD44">
            <v>30</v>
          </cell>
          <cell r="AE44">
            <v>750</v>
          </cell>
          <cell r="AF44" t="str">
            <v>1690 x 1160 x 35</v>
          </cell>
          <cell r="AG44" t="str">
            <v>https://solsol.cz/plu/115380</v>
          </cell>
          <cell r="AH44" t="str">
            <v>FV panel SunPower SPR - P3 - 385Wp BLC E3 AC</v>
          </cell>
        </row>
        <row r="45">
          <cell r="C45">
            <v>115401</v>
          </cell>
          <cell r="D45">
            <v>400</v>
          </cell>
          <cell r="E45">
            <v>0.56999999999999995</v>
          </cell>
          <cell r="F45">
            <v>16</v>
          </cell>
          <cell r="G45">
            <v>0.05</v>
          </cell>
          <cell r="H45">
            <v>7.4999999999999997E-2</v>
          </cell>
          <cell r="I45">
            <v>0.59899999999999998</v>
          </cell>
          <cell r="J45">
            <v>0.61299999999999999</v>
          </cell>
          <cell r="K45">
            <v>7.4999999999999997E-2</v>
          </cell>
          <cell r="L45">
            <v>0.1</v>
          </cell>
          <cell r="M45">
            <v>0.61299999999999999</v>
          </cell>
          <cell r="N45">
            <v>0.627</v>
          </cell>
          <cell r="O45">
            <v>0.1</v>
          </cell>
          <cell r="P45">
            <v>0.14000000000000001</v>
          </cell>
          <cell r="Q45">
            <v>0.627</v>
          </cell>
          <cell r="R45">
            <v>0.65</v>
          </cell>
          <cell r="S45">
            <v>0.05</v>
          </cell>
          <cell r="T45">
            <v>0.06</v>
          </cell>
          <cell r="U45">
            <v>0.59899999999999998</v>
          </cell>
          <cell r="V45">
            <v>0.60399999999999998</v>
          </cell>
          <cell r="W45" t="str">
            <v xml:space="preserve"> MONO IBC*</v>
          </cell>
          <cell r="X45" t="str">
            <v>Černá</v>
          </cell>
          <cell r="Y45" t="str">
            <v>Bílá</v>
          </cell>
          <cell r="Z45" t="str">
            <v>C</v>
          </cell>
          <cell r="AA45" t="str">
            <v>40 let</v>
          </cell>
          <cell r="AB45" t="str">
            <v>92 % / 25 let</v>
          </cell>
          <cell r="AC45">
            <v>0.22600000000000001</v>
          </cell>
          <cell r="AD45">
            <v>26</v>
          </cell>
          <cell r="AE45">
            <v>728</v>
          </cell>
          <cell r="AF45" t="str">
            <v xml:space="preserve">1690 x 1046 x 40 </v>
          </cell>
          <cell r="AG45" t="str">
            <v>https://solsol.cz/plu/115401</v>
          </cell>
          <cell r="AH45" t="str">
            <v>FV panel SunPower SPR MAX3 - 400Wp BLC</v>
          </cell>
        </row>
        <row r="46">
          <cell r="C46">
            <v>115403</v>
          </cell>
          <cell r="D46">
            <v>400</v>
          </cell>
          <cell r="E46">
            <v>0.56000000000000005</v>
          </cell>
          <cell r="F46">
            <v>31</v>
          </cell>
          <cell r="G46">
            <v>0.05</v>
          </cell>
          <cell r="H46">
            <v>7.4999999999999997E-2</v>
          </cell>
          <cell r="I46">
            <v>0.58799999999999997</v>
          </cell>
          <cell r="J46">
            <v>0.60199999999999998</v>
          </cell>
          <cell r="K46">
            <v>7.4999999999999997E-2</v>
          </cell>
          <cell r="L46">
            <v>0.1</v>
          </cell>
          <cell r="M46">
            <v>0.60199999999999998</v>
          </cell>
          <cell r="N46">
            <v>0.61599999999999999</v>
          </cell>
          <cell r="O46">
            <v>0.1</v>
          </cell>
          <cell r="P46">
            <v>0.14000000000000001</v>
          </cell>
          <cell r="Q46">
            <v>0.61599999999999999</v>
          </cell>
          <cell r="R46">
            <v>0.63800000000000001</v>
          </cell>
          <cell r="S46">
            <v>0.05</v>
          </cell>
          <cell r="T46">
            <v>0.06</v>
          </cell>
          <cell r="U46">
            <v>0.58799999999999997</v>
          </cell>
          <cell r="V46">
            <v>0.59399999999999997</v>
          </cell>
          <cell r="W46" t="str">
            <v xml:space="preserve"> MONO IBC*</v>
          </cell>
          <cell r="X46" t="str">
            <v>Stříbrná</v>
          </cell>
          <cell r="Y46" t="str">
            <v>Bílá</v>
          </cell>
          <cell r="Z46" t="str">
            <v>C</v>
          </cell>
          <cell r="AA46" t="str">
            <v>40 let</v>
          </cell>
          <cell r="AB46" t="str">
            <v>92 % / 25 let</v>
          </cell>
          <cell r="AC46">
            <v>0.22600000000000001</v>
          </cell>
          <cell r="AD46">
            <v>26</v>
          </cell>
          <cell r="AE46">
            <v>728</v>
          </cell>
          <cell r="AF46" t="str">
            <v xml:space="preserve">1690 x 1046 x 40 </v>
          </cell>
          <cell r="AG46" t="str">
            <v>https://solsol.cz/plu/115403</v>
          </cell>
          <cell r="AH46" t="str">
            <v>FV panel SunPower SPR MAX3 - 400Wp COM</v>
          </cell>
        </row>
        <row r="47">
          <cell r="C47">
            <v>115410</v>
          </cell>
          <cell r="D47">
            <v>410</v>
          </cell>
          <cell r="E47">
            <v>0.28199999999999997</v>
          </cell>
          <cell r="F47">
            <v>329</v>
          </cell>
          <cell r="G47">
            <v>-0.29499999999999998</v>
          </cell>
          <cell r="H47">
            <v>-0.25600000000000001</v>
          </cell>
          <cell r="I47">
            <v>0.19900000000000001</v>
          </cell>
          <cell r="J47">
            <v>0.21</v>
          </cell>
          <cell r="K47">
            <v>-0.29499999999999998</v>
          </cell>
          <cell r="L47">
            <v>-0.25600000000000001</v>
          </cell>
          <cell r="M47">
            <v>0.19900000000000001</v>
          </cell>
          <cell r="N47">
            <v>0.21</v>
          </cell>
          <cell r="O47">
            <v>-0.29499999999999998</v>
          </cell>
          <cell r="P47">
            <v>-0.25600000000000001</v>
          </cell>
          <cell r="Q47">
            <v>0.19900000000000001</v>
          </cell>
          <cell r="R47">
            <v>0.21</v>
          </cell>
          <cell r="S47">
            <v>-0.29499999999999998</v>
          </cell>
          <cell r="T47">
            <v>-0.25600000000000001</v>
          </cell>
          <cell r="U47">
            <v>0.19900000000000001</v>
          </cell>
          <cell r="V47">
            <v>0.21</v>
          </cell>
          <cell r="W47" t="str">
            <v>PERC MONO -  SHINGLE</v>
          </cell>
          <cell r="X47" t="str">
            <v>Černá</v>
          </cell>
          <cell r="Y47" t="str">
            <v>Černá</v>
          </cell>
          <cell r="Z47" t="str">
            <v>C</v>
          </cell>
          <cell r="AA47" t="str">
            <v>25 let</v>
          </cell>
          <cell r="AB47" t="str">
            <v>87,2 % / 25 let</v>
          </cell>
          <cell r="AC47">
            <v>0.20899999999999999</v>
          </cell>
          <cell r="AD47">
            <v>34</v>
          </cell>
          <cell r="AE47">
            <v>952</v>
          </cell>
          <cell r="AF47" t="str">
            <v>1808 x 1086 x 30</v>
          </cell>
          <cell r="AG47" t="str">
            <v>https://solsol.cz/plu/115410</v>
          </cell>
          <cell r="AH47" t="str">
            <v>FV panel SunPower P6 410Wp BLC</v>
          </cell>
        </row>
        <row r="48">
          <cell r="C48">
            <v>115421</v>
          </cell>
          <cell r="D48">
            <v>420</v>
          </cell>
          <cell r="E48">
            <v>0.27100000000000002</v>
          </cell>
          <cell r="F48">
            <v>227</v>
          </cell>
          <cell r="G48">
            <v>-0.26300000000000001</v>
          </cell>
          <cell r="H48">
            <v>-0.22500000000000001</v>
          </cell>
          <cell r="I48">
            <v>0.2</v>
          </cell>
          <cell r="J48">
            <v>0.21</v>
          </cell>
          <cell r="K48">
            <v>-0.16</v>
          </cell>
          <cell r="L48">
            <v>-0.12</v>
          </cell>
          <cell r="M48">
            <v>0.22800000000000001</v>
          </cell>
          <cell r="N48">
            <v>0.23799999999999999</v>
          </cell>
          <cell r="O48">
            <v>-0.06</v>
          </cell>
          <cell r="P48">
            <v>-0.02</v>
          </cell>
          <cell r="Q48">
            <v>0.255</v>
          </cell>
          <cell r="R48">
            <v>0.26600000000000001</v>
          </cell>
          <cell r="S48">
            <v>-0.26300000000000001</v>
          </cell>
          <cell r="T48">
            <v>-0.22500000000000001</v>
          </cell>
          <cell r="U48">
            <v>0.2</v>
          </cell>
          <cell r="V48">
            <v>0.21</v>
          </cell>
          <cell r="W48" t="str">
            <v>PERC MONO -  SHINGLE</v>
          </cell>
          <cell r="X48" t="str">
            <v>Stříbrná</v>
          </cell>
          <cell r="Y48" t="str">
            <v>Bílá</v>
          </cell>
          <cell r="Z48" t="str">
            <v>C</v>
          </cell>
          <cell r="AA48" t="str">
            <v>25 let</v>
          </cell>
          <cell r="AB48" t="str">
            <v>82,6 % / 25 let</v>
          </cell>
          <cell r="AC48">
            <v>0.20399999999999999</v>
          </cell>
          <cell r="AD48">
            <v>30</v>
          </cell>
          <cell r="AE48">
            <v>720</v>
          </cell>
          <cell r="AF48" t="str">
            <v>2066 x 998 x 40</v>
          </cell>
          <cell r="AG48" t="str">
            <v>https://solsol.cz/plu/115421</v>
          </cell>
          <cell r="AH48" t="str">
            <v>FV panel SunPower P3 420Wp COM</v>
          </cell>
        </row>
        <row r="49">
          <cell r="C49">
            <v>115422</v>
          </cell>
          <cell r="D49">
            <v>425</v>
          </cell>
          <cell r="E49">
            <v>0.59</v>
          </cell>
          <cell r="F49">
            <v>335</v>
          </cell>
          <cell r="G49">
            <v>0.05</v>
          </cell>
          <cell r="H49">
            <v>0.05</v>
          </cell>
          <cell r="I49">
            <v>0.62</v>
          </cell>
          <cell r="J49">
            <v>0.62</v>
          </cell>
          <cell r="K49">
            <v>0.05</v>
          </cell>
          <cell r="L49">
            <v>0.05</v>
          </cell>
          <cell r="M49">
            <v>0.62</v>
          </cell>
          <cell r="N49">
            <v>0.62</v>
          </cell>
          <cell r="O49">
            <v>0.05</v>
          </cell>
          <cell r="P49">
            <v>0.05</v>
          </cell>
          <cell r="Q49">
            <v>0.62</v>
          </cell>
          <cell r="R49">
            <v>0.62</v>
          </cell>
          <cell r="S49">
            <v>0.05</v>
          </cell>
          <cell r="T49">
            <v>0.05</v>
          </cell>
          <cell r="U49">
            <v>0.62</v>
          </cell>
          <cell r="V49">
            <v>0.62</v>
          </cell>
          <cell r="W49" t="str">
            <v xml:space="preserve"> MONO IBC*</v>
          </cell>
          <cell r="X49" t="str">
            <v>Černá</v>
          </cell>
          <cell r="Y49" t="str">
            <v>Bílá</v>
          </cell>
          <cell r="Z49" t="str">
            <v>C</v>
          </cell>
          <cell r="AA49" t="str">
            <v>40 let</v>
          </cell>
          <cell r="AB49" t="str">
            <v>92 % / 25 let</v>
          </cell>
          <cell r="AC49">
            <v>0.223</v>
          </cell>
          <cell r="AD49">
            <v>26</v>
          </cell>
          <cell r="AE49">
            <v>728</v>
          </cell>
          <cell r="AF49" t="str">
            <v>1812 x 1046 x 40</v>
          </cell>
          <cell r="AG49" t="str">
            <v>https://solsol.cz/plu/115422</v>
          </cell>
          <cell r="AH49" t="str">
            <v>FV panel SunPower SPR MAX3 425Wp</v>
          </cell>
        </row>
        <row r="50">
          <cell r="C50">
            <v>115423</v>
          </cell>
          <cell r="D50">
            <v>425</v>
          </cell>
          <cell r="E50">
            <v>0.88</v>
          </cell>
          <cell r="F50">
            <v>20</v>
          </cell>
          <cell r="G50">
            <v>2.3E-2</v>
          </cell>
          <cell r="H50">
            <v>2.3E-2</v>
          </cell>
          <cell r="I50">
            <v>0.9</v>
          </cell>
          <cell r="J50">
            <v>0.9</v>
          </cell>
          <cell r="K50">
            <v>2.3E-2</v>
          </cell>
          <cell r="L50">
            <v>2.3E-2</v>
          </cell>
          <cell r="M50">
            <v>0.9</v>
          </cell>
          <cell r="N50">
            <v>0.9</v>
          </cell>
          <cell r="O50">
            <v>2.3E-2</v>
          </cell>
          <cell r="P50">
            <v>2.3E-2</v>
          </cell>
          <cell r="Q50">
            <v>0.9</v>
          </cell>
          <cell r="R50">
            <v>0.9</v>
          </cell>
          <cell r="S50">
            <v>2.3E-2</v>
          </cell>
          <cell r="T50">
            <v>2.3E-2</v>
          </cell>
          <cell r="U50">
            <v>0.9</v>
          </cell>
          <cell r="V50">
            <v>0.9</v>
          </cell>
          <cell r="W50" t="str">
            <v>MONO IBC*</v>
          </cell>
          <cell r="X50" t="str">
            <v>Černá</v>
          </cell>
          <cell r="Y50" t="str">
            <v>Bílá</v>
          </cell>
          <cell r="Z50" t="str">
            <v>C</v>
          </cell>
          <cell r="AA50" t="str">
            <v>40 let</v>
          </cell>
          <cell r="AB50" t="str">
            <v>92 % / 25 let</v>
          </cell>
          <cell r="AC50">
            <v>0.22</v>
          </cell>
          <cell r="AD50">
            <v>25</v>
          </cell>
          <cell r="AE50">
            <v>600</v>
          </cell>
          <cell r="AF50" t="str">
            <v>1872 x 1032 x 40</v>
          </cell>
          <cell r="AG50" t="str">
            <v>https://solsol.cz/plu/115423</v>
          </cell>
          <cell r="AH50" t="str">
            <v>FV panel SunPower SPR - MAX6 - 425Wp E3 AC</v>
          </cell>
        </row>
        <row r="51">
          <cell r="C51">
            <v>115461</v>
          </cell>
          <cell r="D51">
            <v>460</v>
          </cell>
          <cell r="E51">
            <v>0.57999999999999996</v>
          </cell>
          <cell r="F51">
            <v>217</v>
          </cell>
          <cell r="G51">
            <v>-5.3999999999999999E-2</v>
          </cell>
          <cell r="H51">
            <v>-5.3999999999999999E-2</v>
          </cell>
          <cell r="I51">
            <v>0.54900000000000004</v>
          </cell>
          <cell r="J51">
            <v>0.54900000000000004</v>
          </cell>
          <cell r="K51">
            <v>-5.3999999999999999E-2</v>
          </cell>
          <cell r="L51">
            <v>-5.3999999999999999E-2</v>
          </cell>
          <cell r="M51">
            <v>0.54900000000000004</v>
          </cell>
          <cell r="N51">
            <v>0.54900000000000004</v>
          </cell>
          <cell r="O51">
            <v>-5.3999999999999999E-2</v>
          </cell>
          <cell r="P51">
            <v>-5.3999999999999999E-2</v>
          </cell>
          <cell r="Q51">
            <v>0.54900000000000004</v>
          </cell>
          <cell r="R51">
            <v>0.54900000000000004</v>
          </cell>
          <cell r="S51">
            <v>-5.3999999999999999E-2</v>
          </cell>
          <cell r="T51">
            <v>-5.3999999999999999E-2</v>
          </cell>
          <cell r="U51">
            <v>0.54900000000000004</v>
          </cell>
          <cell r="V51">
            <v>0.54900000000000004</v>
          </cell>
          <cell r="W51" t="str">
            <v>PERC MONO IBC*</v>
          </cell>
          <cell r="X51" t="str">
            <v>Stříbrná</v>
          </cell>
          <cell r="Y51" t="str">
            <v>Bílá</v>
          </cell>
          <cell r="Z51" t="str">
            <v>C</v>
          </cell>
          <cell r="AA51" t="str">
            <v>40 let</v>
          </cell>
          <cell r="AB51" t="str">
            <v>92 % / 25 let</v>
          </cell>
          <cell r="AC51">
            <v>0.223</v>
          </cell>
          <cell r="AD51">
            <v>29</v>
          </cell>
          <cell r="AE51">
            <v>696</v>
          </cell>
          <cell r="AF51" t="str">
            <v>2047 x 1039 x 35</v>
          </cell>
          <cell r="AG51" t="str">
            <v>https://solsol.cz/plu/115461</v>
          </cell>
          <cell r="AH51" t="str">
            <v>FV panel SunPower MAX6 460Wp COM</v>
          </cell>
        </row>
        <row r="52">
          <cell r="C52">
            <v>118281</v>
          </cell>
          <cell r="D52">
            <v>280</v>
          </cell>
          <cell r="E52">
            <v>1.01</v>
          </cell>
          <cell r="F52">
            <v>24</v>
          </cell>
          <cell r="G52">
            <v>0.08</v>
          </cell>
          <cell r="H52">
            <v>0.11</v>
          </cell>
          <cell r="I52">
            <v>1.091</v>
          </cell>
          <cell r="J52">
            <v>1.121</v>
          </cell>
          <cell r="K52">
            <v>7.4999999999999997E-2</v>
          </cell>
          <cell r="L52">
            <v>0.1</v>
          </cell>
          <cell r="M52">
            <v>1.0860000000000001</v>
          </cell>
          <cell r="N52">
            <v>1.111</v>
          </cell>
          <cell r="O52">
            <v>0.1</v>
          </cell>
          <cell r="P52">
            <v>0.14000000000000001</v>
          </cell>
          <cell r="Q52">
            <v>1.111</v>
          </cell>
          <cell r="R52">
            <v>1.151</v>
          </cell>
          <cell r="S52">
            <v>0.05</v>
          </cell>
          <cell r="T52">
            <v>0.06</v>
          </cell>
          <cell r="U52">
            <v>1.0609999999999999</v>
          </cell>
          <cell r="V52">
            <v>1.071</v>
          </cell>
          <cell r="W52" t="str">
            <v>PERC</v>
          </cell>
          <cell r="X52" t="str">
            <v>Oranžová</v>
          </cell>
          <cell r="Y52" t="str">
            <v>Oranžová</v>
          </cell>
          <cell r="Z52" t="str">
            <v>C</v>
          </cell>
          <cell r="AA52" t="str">
            <v>15 let</v>
          </cell>
          <cell r="AB52" t="str">
            <v>85 % / 25 let</v>
          </cell>
          <cell r="AC52">
            <v>0.151</v>
          </cell>
          <cell r="AD52">
            <v>30</v>
          </cell>
          <cell r="AE52">
            <v>1050</v>
          </cell>
          <cell r="AF52" t="str">
            <v>1722x1134x30mm</v>
          </cell>
          <cell r="AG52" t="str">
            <v>https://solsol.cz/plu/118281</v>
          </cell>
          <cell r="AH52" t="str">
            <v>FV panel BISOL Spectrum BDO 280 Terracotta Orange 280Wp</v>
          </cell>
        </row>
        <row r="53">
          <cell r="C53">
            <v>118305</v>
          </cell>
          <cell r="D53">
            <v>305</v>
          </cell>
          <cell r="E53">
            <v>0.85199999999999998</v>
          </cell>
          <cell r="F53">
            <v>22</v>
          </cell>
          <cell r="G53">
            <v>0.08</v>
          </cell>
          <cell r="H53">
            <v>0.11</v>
          </cell>
          <cell r="I53">
            <v>0.92</v>
          </cell>
          <cell r="J53">
            <v>0.94599999999999995</v>
          </cell>
          <cell r="K53">
            <v>0.105</v>
          </cell>
          <cell r="L53">
            <v>0.13500000000000001</v>
          </cell>
          <cell r="M53">
            <v>0.94099999999999995</v>
          </cell>
          <cell r="N53">
            <v>1.35</v>
          </cell>
          <cell r="O53">
            <v>0.13</v>
          </cell>
          <cell r="P53">
            <v>0.16</v>
          </cell>
          <cell r="Q53">
            <v>0.96299999999999997</v>
          </cell>
          <cell r="R53">
            <v>1.35</v>
          </cell>
          <cell r="S53">
            <v>7.0000000000000007E-2</v>
          </cell>
          <cell r="T53">
            <v>0.1</v>
          </cell>
          <cell r="U53">
            <v>0.91200000000000003</v>
          </cell>
          <cell r="V53">
            <v>0.93700000000000006</v>
          </cell>
          <cell r="W53" t="str">
            <v>PERC</v>
          </cell>
          <cell r="X53" t="str">
            <v>Oranžová</v>
          </cell>
          <cell r="Y53" t="str">
            <v>Oranžová</v>
          </cell>
          <cell r="Z53" t="str">
            <v>C</v>
          </cell>
          <cell r="AA53" t="str">
            <v>15 let</v>
          </cell>
          <cell r="AB53" t="str">
            <v>85 % / 25 let</v>
          </cell>
          <cell r="AC53">
            <v>0.151</v>
          </cell>
          <cell r="AD53">
            <v>30</v>
          </cell>
          <cell r="AE53">
            <v>1050</v>
          </cell>
          <cell r="AF53" t="str">
            <v>1722x1134x30mm</v>
          </cell>
          <cell r="AG53" t="str">
            <v>https://solsol.cz/plu/118281</v>
          </cell>
          <cell r="AH53" t="str">
            <v>FV panel BISOL Spectrum BDO 305 Terracotta Orange 305Wp</v>
          </cell>
        </row>
        <row r="54">
          <cell r="C54">
            <v>118371</v>
          </cell>
          <cell r="D54">
            <v>375</v>
          </cell>
          <cell r="E54">
            <v>0.3</v>
          </cell>
          <cell r="F54">
            <v>3</v>
          </cell>
          <cell r="G54">
            <v>0.08</v>
          </cell>
          <cell r="H54">
            <v>0.11</v>
          </cell>
          <cell r="I54">
            <v>0.32400000000000001</v>
          </cell>
          <cell r="J54">
            <v>0.33300000000000002</v>
          </cell>
          <cell r="K54">
            <v>0.105</v>
          </cell>
          <cell r="L54">
            <v>0.13500000000000001</v>
          </cell>
          <cell r="M54">
            <v>0.33200000000000002</v>
          </cell>
          <cell r="N54">
            <v>0.34100000000000003</v>
          </cell>
          <cell r="O54">
            <v>0.13</v>
          </cell>
          <cell r="P54">
            <v>0.16</v>
          </cell>
          <cell r="Q54">
            <v>0.33900000000000002</v>
          </cell>
          <cell r="R54">
            <v>0.34799999999999998</v>
          </cell>
          <cell r="S54">
            <v>7.0000000000000007E-2</v>
          </cell>
          <cell r="T54">
            <v>0.1</v>
          </cell>
          <cell r="U54">
            <v>0.32100000000000001</v>
          </cell>
          <cell r="V54">
            <v>0.33</v>
          </cell>
          <cell r="W54" t="str">
            <v>PERC</v>
          </cell>
          <cell r="X54" t="str">
            <v>Černá</v>
          </cell>
          <cell r="Y54" t="str">
            <v>Černá</v>
          </cell>
          <cell r="Z54" t="str">
            <v>C</v>
          </cell>
          <cell r="AA54" t="str">
            <v>15 let</v>
          </cell>
          <cell r="AB54" t="str">
            <v>85 % / 25 let</v>
          </cell>
          <cell r="AC54">
            <v>0.20200000000000001</v>
          </cell>
          <cell r="AD54">
            <v>30</v>
          </cell>
          <cell r="AE54">
            <v>840</v>
          </cell>
          <cell r="AF54" t="str">
            <v>1770 x 1050 x 35</v>
          </cell>
          <cell r="AG54" t="str">
            <v>https://solsol.cz/plu/118371</v>
          </cell>
          <cell r="AH54" t="str">
            <v>FV panel BISOL Duplex BDO 375Wp FB</v>
          </cell>
        </row>
        <row r="55">
          <cell r="C55">
            <v>118372</v>
          </cell>
          <cell r="D55">
            <v>450</v>
          </cell>
          <cell r="E55">
            <v>0.30599999999999999</v>
          </cell>
          <cell r="F55">
            <v>12</v>
          </cell>
          <cell r="G55">
            <v>-5.0999999999999997E-2</v>
          </cell>
          <cell r="H55">
            <v>-5.0999999999999997E-2</v>
          </cell>
          <cell r="I55">
            <v>0.28999999999999998</v>
          </cell>
          <cell r="J55">
            <v>0.28999999999999998</v>
          </cell>
          <cell r="K55">
            <v>-5.0999999999999997E-2</v>
          </cell>
          <cell r="L55">
            <v>-5.0999999999999997E-2</v>
          </cell>
          <cell r="M55">
            <v>0.28999999999999998</v>
          </cell>
          <cell r="N55">
            <v>0.28999999999999998</v>
          </cell>
          <cell r="O55">
            <v>-5.0999999999999997E-2</v>
          </cell>
          <cell r="P55">
            <v>-5.0999999999999997E-2</v>
          </cell>
          <cell r="Q55">
            <v>0.28999999999999998</v>
          </cell>
          <cell r="R55">
            <v>0.28999999999999998</v>
          </cell>
          <cell r="S55">
            <v>-5.0999999999999997E-2</v>
          </cell>
          <cell r="T55">
            <v>-5.0999999999999997E-2</v>
          </cell>
          <cell r="U55">
            <v>0.28999999999999998</v>
          </cell>
          <cell r="V55">
            <v>0.28999999999999998</v>
          </cell>
          <cell r="W55" t="str">
            <v>PERC</v>
          </cell>
          <cell r="X55" t="str">
            <v>Černá</v>
          </cell>
          <cell r="Y55" t="str">
            <v>Černá</v>
          </cell>
          <cell r="Z55" t="str">
            <v>C</v>
          </cell>
          <cell r="AA55" t="str">
            <v>15 let</v>
          </cell>
          <cell r="AB55" t="str">
            <v>85 % / 25 let</v>
          </cell>
          <cell r="AC55">
            <v>0.20300000000000001</v>
          </cell>
          <cell r="AD55">
            <v>27</v>
          </cell>
          <cell r="AE55">
            <v>648</v>
          </cell>
          <cell r="AF55" t="str">
            <v>2110 x 1050 x 40</v>
          </cell>
          <cell r="AG55" t="str">
            <v>https://solsol.cz/plu/118372</v>
          </cell>
          <cell r="AH55" t="str">
            <v>FV panel BISOL Duplex BBO 450Wp FB</v>
          </cell>
        </row>
        <row r="56">
          <cell r="C56">
            <v>118500</v>
          </cell>
          <cell r="D56">
            <v>500</v>
          </cell>
          <cell r="E56">
            <v>0.32400000000000001</v>
          </cell>
          <cell r="F56">
            <v>191</v>
          </cell>
          <cell r="G56">
            <v>-0.105</v>
          </cell>
          <cell r="H56">
            <v>-0.105</v>
          </cell>
          <cell r="I56">
            <v>0.28999999999999998</v>
          </cell>
          <cell r="J56">
            <v>0.28999999999999998</v>
          </cell>
          <cell r="K56">
            <v>-0.08</v>
          </cell>
          <cell r="L56">
            <v>-0.08</v>
          </cell>
          <cell r="M56">
            <v>0.29799999999999999</v>
          </cell>
          <cell r="N56">
            <v>0.29799999999999999</v>
          </cell>
          <cell r="O56">
            <v>-5.5E-2</v>
          </cell>
          <cell r="P56">
            <v>-5.5E-2</v>
          </cell>
          <cell r="Q56">
            <v>0.30599999999999999</v>
          </cell>
          <cell r="R56">
            <v>0.30599999999999999</v>
          </cell>
          <cell r="S56">
            <v>-0.105</v>
          </cell>
          <cell r="T56">
            <v>-0.105</v>
          </cell>
          <cell r="U56">
            <v>0.28999999999999998</v>
          </cell>
          <cell r="V56">
            <v>0.28999999999999998</v>
          </cell>
          <cell r="W56" t="str">
            <v>PERC</v>
          </cell>
          <cell r="X56" t="str">
            <v>Černá</v>
          </cell>
          <cell r="Y56" t="str">
            <v>Černá</v>
          </cell>
          <cell r="Z56" t="str">
            <v>C</v>
          </cell>
          <cell r="AA56" t="str">
            <v>15 let</v>
          </cell>
          <cell r="AB56" t="str">
            <v>85 % / 25 let</v>
          </cell>
          <cell r="AC56">
            <v>0.215</v>
          </cell>
          <cell r="AD56">
            <v>30</v>
          </cell>
          <cell r="AE56">
            <v>720</v>
          </cell>
          <cell r="AF56" t="str">
            <v>2094 x 1134 x 35</v>
          </cell>
          <cell r="AG56" t="str">
            <v>https://solsol.cz/plu/118500</v>
          </cell>
          <cell r="AH56" t="str">
            <v>FV panel BISOL Duplex BBO 500Wp FB</v>
          </cell>
        </row>
        <row r="57">
          <cell r="C57">
            <v>118501</v>
          </cell>
          <cell r="D57">
            <v>500</v>
          </cell>
          <cell r="E57">
            <v>0.216</v>
          </cell>
          <cell r="F57">
            <v>0</v>
          </cell>
          <cell r="G57">
            <v>0.08</v>
          </cell>
          <cell r="H57">
            <v>0.11</v>
          </cell>
          <cell r="I57">
            <v>0.23300000000000001</v>
          </cell>
          <cell r="J57">
            <v>0.24</v>
          </cell>
          <cell r="K57">
            <v>0.105</v>
          </cell>
          <cell r="L57">
            <v>0.13500000000000001</v>
          </cell>
          <cell r="M57">
            <v>0.23899999999999999</v>
          </cell>
          <cell r="N57">
            <v>0.245</v>
          </cell>
          <cell r="O57">
            <v>0.13</v>
          </cell>
          <cell r="P57">
            <v>0.16</v>
          </cell>
          <cell r="Q57">
            <v>0.24399999999999999</v>
          </cell>
          <cell r="R57">
            <v>0.251</v>
          </cell>
          <cell r="S57">
            <v>7.0000000000000007E-2</v>
          </cell>
          <cell r="T57">
            <v>0.1</v>
          </cell>
          <cell r="U57">
            <v>0.23100000000000001</v>
          </cell>
          <cell r="V57">
            <v>0.23799999999999999</v>
          </cell>
          <cell r="W57" t="str">
            <v>PERC</v>
          </cell>
          <cell r="X57" t="str">
            <v>Černá, bez rámu</v>
          </cell>
          <cell r="Y57" t="str">
            <v>Sklo</v>
          </cell>
          <cell r="Z57" t="str">
            <v>C</v>
          </cell>
          <cell r="AA57" t="str">
            <v>15 let</v>
          </cell>
          <cell r="AB57" t="str">
            <v>85 % / 25 let</v>
          </cell>
          <cell r="AC57">
            <v>0.215</v>
          </cell>
          <cell r="AD57">
            <v>30</v>
          </cell>
          <cell r="AE57">
            <v>660</v>
          </cell>
          <cell r="AF57" t="str">
            <v xml:space="preserve">2087 x 1128 x 20 </v>
          </cell>
          <cell r="AG57" t="str">
            <v>https://solsol.cz/plu/118501</v>
          </cell>
          <cell r="AH57" t="str">
            <v>FV panel BISOL Laminate BBO 500Wp FB</v>
          </cell>
        </row>
        <row r="58">
          <cell r="C58">
            <v>118435</v>
          </cell>
          <cell r="D58">
            <v>435</v>
          </cell>
          <cell r="E58">
            <v>0.30499999999999999</v>
          </cell>
          <cell r="F58">
            <v>0</v>
          </cell>
          <cell r="G58">
            <v>0.05</v>
          </cell>
          <cell r="H58">
            <v>0.08</v>
          </cell>
          <cell r="I58">
            <v>0.32</v>
          </cell>
          <cell r="J58">
            <v>0.32900000000000001</v>
          </cell>
          <cell r="K58">
            <v>7.4999999999999997E-2</v>
          </cell>
          <cell r="L58">
            <v>0.105</v>
          </cell>
          <cell r="M58">
            <v>0.32800000000000001</v>
          </cell>
          <cell r="N58">
            <v>0.33700000000000002</v>
          </cell>
          <cell r="O58">
            <v>0.1</v>
          </cell>
          <cell r="P58">
            <v>0.13</v>
          </cell>
          <cell r="Q58">
            <v>0.33600000000000002</v>
          </cell>
          <cell r="R58">
            <v>0.34499999999999997</v>
          </cell>
          <cell r="S58">
            <v>0.05</v>
          </cell>
          <cell r="T58">
            <v>0.08</v>
          </cell>
          <cell r="U58">
            <v>0.32</v>
          </cell>
          <cell r="V58">
            <v>0.32900000000000001</v>
          </cell>
          <cell r="W58" t="str">
            <v>PERC</v>
          </cell>
          <cell r="X58" t="str">
            <v>Černá</v>
          </cell>
          <cell r="Y58" t="str">
            <v>černá</v>
          </cell>
          <cell r="Z58" t="str">
            <v>C</v>
          </cell>
          <cell r="AA58" t="str">
            <v>25 let</v>
          </cell>
          <cell r="AB58" t="str">
            <v>100 % / 25 let</v>
          </cell>
          <cell r="AC58">
            <v>0.218</v>
          </cell>
          <cell r="AD58">
            <v>35</v>
          </cell>
          <cell r="AE58">
            <v>980</v>
          </cell>
          <cell r="AF58" t="str">
            <v>1762 x 1134 x 30</v>
          </cell>
          <cell r="AG58" t="str">
            <v>https://solsol.cz/plu/118435</v>
          </cell>
          <cell r="AH58" t="str">
            <v>FV panel Bisol Supreme BDO 435W FB</v>
          </cell>
        </row>
        <row r="59">
          <cell r="C59">
            <v>119402</v>
          </cell>
          <cell r="D59">
            <v>400</v>
          </cell>
          <cell r="E59">
            <v>0.22500000000000001</v>
          </cell>
          <cell r="F59">
            <v>751</v>
          </cell>
          <cell r="G59">
            <v>-0.16</v>
          </cell>
          <cell r="H59">
            <v>-0.12</v>
          </cell>
          <cell r="I59">
            <v>0.189</v>
          </cell>
          <cell r="J59">
            <v>0.19800000000000001</v>
          </cell>
          <cell r="K59">
            <v>-0.12</v>
          </cell>
          <cell r="L59">
            <v>-0.1</v>
          </cell>
          <cell r="M59">
            <v>0.19800000000000001</v>
          </cell>
          <cell r="N59">
            <v>0.20300000000000001</v>
          </cell>
          <cell r="O59">
            <v>-0.1</v>
          </cell>
          <cell r="P59">
            <v>-0.08</v>
          </cell>
          <cell r="Q59">
            <v>0.20300000000000001</v>
          </cell>
          <cell r="R59">
            <v>0.20699999999999999</v>
          </cell>
          <cell r="S59">
            <v>-0.16</v>
          </cell>
          <cell r="T59">
            <v>-0.12</v>
          </cell>
          <cell r="U59">
            <v>0.189</v>
          </cell>
          <cell r="V59">
            <v>0.19800000000000001</v>
          </cell>
          <cell r="W59" t="str">
            <v>PERC single glass</v>
          </cell>
          <cell r="X59" t="str">
            <v>černá</v>
          </cell>
          <cell r="Y59" t="str">
            <v>černá</v>
          </cell>
          <cell r="Z59" t="str">
            <v>A</v>
          </cell>
          <cell r="AA59" t="str">
            <v xml:space="preserve">20 let </v>
          </cell>
          <cell r="AB59" t="str">
            <v>87,2%/25 let</v>
          </cell>
          <cell r="AC59">
            <v>0.2049</v>
          </cell>
          <cell r="AD59">
            <v>36</v>
          </cell>
          <cell r="AE59">
            <v>936</v>
          </cell>
          <cell r="AF59" t="str">
            <v>1722x1134x30mm</v>
          </cell>
          <cell r="AG59" t="str">
            <v>https://solsol.cz/plu/119402</v>
          </cell>
          <cell r="AH59" t="str">
            <v>FV panel BAUER SOLAR 400W 30mm rám</v>
          </cell>
        </row>
        <row r="60">
          <cell r="C60">
            <v>119403</v>
          </cell>
          <cell r="D60">
            <v>405</v>
          </cell>
          <cell r="E60">
            <v>0.14099999999999999</v>
          </cell>
          <cell r="F60">
            <v>328</v>
          </cell>
          <cell r="G60">
            <v>0.15</v>
          </cell>
          <cell r="H60">
            <v>0.2</v>
          </cell>
          <cell r="I60">
            <v>0.16200000000000001</v>
          </cell>
          <cell r="J60">
            <v>0.16900000000000001</v>
          </cell>
          <cell r="K60">
            <v>0.18</v>
          </cell>
          <cell r="L60">
            <v>0.23</v>
          </cell>
          <cell r="M60">
            <v>0.16600000000000001</v>
          </cell>
          <cell r="N60">
            <v>0.17299999999999999</v>
          </cell>
          <cell r="O60">
            <v>0.21</v>
          </cell>
          <cell r="P60">
            <v>0.26</v>
          </cell>
          <cell r="Q60">
            <v>0.17100000000000001</v>
          </cell>
          <cell r="R60">
            <v>0.17799999999999999</v>
          </cell>
          <cell r="S60">
            <v>7.0000000000000007E-2</v>
          </cell>
          <cell r="T60">
            <v>0.1</v>
          </cell>
          <cell r="U60">
            <v>0.151</v>
          </cell>
          <cell r="V60">
            <v>0.155</v>
          </cell>
          <cell r="W60" t="str">
            <v>PERC single glass</v>
          </cell>
          <cell r="X60" t="str">
            <v>černá</v>
          </cell>
          <cell r="Y60" t="str">
            <v>černá</v>
          </cell>
          <cell r="Z60" t="str">
            <v>A</v>
          </cell>
          <cell r="AA60" t="str">
            <v xml:space="preserve">20 let </v>
          </cell>
          <cell r="AB60" t="str">
            <v>87,2%/25let</v>
          </cell>
          <cell r="AC60">
            <v>0.20749999999999999</v>
          </cell>
          <cell r="AD60">
            <v>36</v>
          </cell>
          <cell r="AE60">
            <v>936</v>
          </cell>
          <cell r="AF60" t="str">
            <v>1722x1134x30mm</v>
          </cell>
          <cell r="AG60" t="str">
            <v>https://solsol.cz/plu/119403</v>
          </cell>
          <cell r="AH60" t="str">
            <v>FV panel BAUER SOLAR 405W 30mm rám</v>
          </cell>
        </row>
        <row r="61">
          <cell r="C61">
            <v>119440</v>
          </cell>
          <cell r="D61">
            <v>440</v>
          </cell>
          <cell r="E61">
            <v>0.189</v>
          </cell>
          <cell r="F61">
            <v>647</v>
          </cell>
          <cell r="G61">
            <v>0</v>
          </cell>
          <cell r="H61">
            <v>0.05</v>
          </cell>
          <cell r="I61">
            <v>0.189</v>
          </cell>
          <cell r="J61">
            <v>0.19800000000000001</v>
          </cell>
          <cell r="K61">
            <v>0.03</v>
          </cell>
          <cell r="L61">
            <v>0.08</v>
          </cell>
          <cell r="M61">
            <v>0.19500000000000001</v>
          </cell>
          <cell r="N61">
            <v>0.20399999999999999</v>
          </cell>
          <cell r="O61">
            <v>0.08</v>
          </cell>
          <cell r="P61">
            <v>0.11</v>
          </cell>
          <cell r="Q61">
            <v>0.20399999999999999</v>
          </cell>
          <cell r="R61">
            <v>0.21</v>
          </cell>
          <cell r="S61">
            <v>0</v>
          </cell>
          <cell r="T61">
            <v>0.05</v>
          </cell>
          <cell r="U61">
            <v>0.189</v>
          </cell>
          <cell r="V61">
            <v>0.19800000000000001</v>
          </cell>
          <cell r="W61" t="str">
            <v>TOPCON bifacial</v>
          </cell>
          <cell r="X61" t="str">
            <v>černá</v>
          </cell>
          <cell r="Y61" t="str">
            <v>sklo</v>
          </cell>
          <cell r="Z61" t="str">
            <v>A</v>
          </cell>
          <cell r="AA61" t="str">
            <v>30 let</v>
          </cell>
          <cell r="AB61" t="str">
            <v>87,4%/30 let</v>
          </cell>
          <cell r="AC61">
            <v>0.22020000000000001</v>
          </cell>
          <cell r="AD61">
            <v>36</v>
          </cell>
          <cell r="AE61">
            <v>936</v>
          </cell>
          <cell r="AF61" t="str">
            <v>1762x1134x30mm</v>
          </cell>
          <cell r="AG61" t="str">
            <v>https://solsol.cz/plu/119440</v>
          </cell>
          <cell r="AH61" t="str">
            <v>FV panel BAUER SOLAR BS-440-108M10HBB-GG 440WP</v>
          </cell>
        </row>
        <row r="62">
          <cell r="C62">
            <v>119450</v>
          </cell>
          <cell r="D62">
            <v>450</v>
          </cell>
          <cell r="E62">
            <v>0.154</v>
          </cell>
          <cell r="F62">
            <v>291</v>
          </cell>
          <cell r="G62">
            <v>0.1</v>
          </cell>
          <cell r="H62">
            <v>0.15</v>
          </cell>
          <cell r="I62">
            <v>0.16900000000000001</v>
          </cell>
          <cell r="J62">
            <v>0.17699999999999999</v>
          </cell>
          <cell r="K62">
            <v>0.13</v>
          </cell>
          <cell r="L62">
            <v>0.18</v>
          </cell>
          <cell r="M62">
            <v>0.17399999999999999</v>
          </cell>
          <cell r="N62">
            <v>0.182</v>
          </cell>
          <cell r="O62">
            <v>0.16</v>
          </cell>
          <cell r="P62">
            <v>0.2</v>
          </cell>
          <cell r="Q62">
            <v>0.17899999999999999</v>
          </cell>
          <cell r="R62">
            <v>0.185</v>
          </cell>
          <cell r="S62">
            <v>0.05</v>
          </cell>
          <cell r="T62">
            <v>9.9999999999999992E-2</v>
          </cell>
          <cell r="U62">
            <v>0.16200000000000001</v>
          </cell>
          <cell r="V62">
            <v>0.16900000000000001</v>
          </cell>
          <cell r="W62" t="str">
            <v>TOPCON bifacial</v>
          </cell>
          <cell r="X62" t="str">
            <v>černá</v>
          </cell>
          <cell r="Y62" t="str">
            <v>černá/sklo</v>
          </cell>
          <cell r="Z62" t="str">
            <v>A</v>
          </cell>
          <cell r="AA62" t="str">
            <v>30 let</v>
          </cell>
          <cell r="AB62" t="str">
            <v>87,4%/30 let</v>
          </cell>
          <cell r="AC62">
            <v>0.223</v>
          </cell>
          <cell r="AD62">
            <v>36</v>
          </cell>
          <cell r="AE62">
            <v>936</v>
          </cell>
          <cell r="AF62" t="str">
            <v>1762x1134x30mm</v>
          </cell>
          <cell r="AG62" t="str">
            <v>https://solsol.cz/plu/119450</v>
          </cell>
          <cell r="AH62" t="str">
            <v>FV panel BAUER SOLAR BS-450-108M10HBB-GG 450WP FB</v>
          </cell>
        </row>
        <row r="63">
          <cell r="C63">
            <v>119470</v>
          </cell>
          <cell r="D63">
            <v>470</v>
          </cell>
          <cell r="E63">
            <v>0.189</v>
          </cell>
          <cell r="F63">
            <v>134</v>
          </cell>
          <cell r="G63">
            <v>0.05</v>
          </cell>
          <cell r="H63">
            <v>0.1</v>
          </cell>
          <cell r="I63">
            <v>0.19800000000000001</v>
          </cell>
          <cell r="J63">
            <v>0.20799999999999999</v>
          </cell>
          <cell r="K63">
            <v>0.08</v>
          </cell>
          <cell r="L63">
            <v>0.13</v>
          </cell>
          <cell r="M63">
            <v>0.20399999999999999</v>
          </cell>
          <cell r="N63">
            <v>0.214</v>
          </cell>
          <cell r="O63">
            <v>0.11</v>
          </cell>
          <cell r="P63">
            <v>0.16</v>
          </cell>
          <cell r="Q63">
            <v>0.21</v>
          </cell>
          <cell r="R63">
            <v>0.219</v>
          </cell>
          <cell r="S63">
            <v>0.05</v>
          </cell>
          <cell r="T63">
            <v>0.1</v>
          </cell>
          <cell r="U63">
            <v>0.19800000000000001</v>
          </cell>
          <cell r="V63">
            <v>0.20799999999999999</v>
          </cell>
          <cell r="W63" t="str">
            <v>TOPCON bifacial</v>
          </cell>
          <cell r="X63" t="str">
            <v>černá</v>
          </cell>
          <cell r="Y63" t="str">
            <v>sklo</v>
          </cell>
          <cell r="Z63" t="str">
            <v>A</v>
          </cell>
          <cell r="AA63" t="str">
            <v>30 let</v>
          </cell>
          <cell r="AB63" t="str">
            <v>87,4%/30 let</v>
          </cell>
          <cell r="AC63">
            <v>0.2172</v>
          </cell>
          <cell r="AD63">
            <v>35</v>
          </cell>
          <cell r="AE63">
            <v>840</v>
          </cell>
          <cell r="AF63" t="str">
            <v>1908x1134x30mm</v>
          </cell>
          <cell r="AG63" t="str">
            <v>https://solsol.cz/plu/119470</v>
          </cell>
          <cell r="AH63" t="str">
            <v>FV panel BAUER SOLAR BS-120M10HBB-GG 470Wp</v>
          </cell>
        </row>
        <row r="64">
          <cell r="C64">
            <v>119541</v>
          </cell>
          <cell r="D64">
            <v>540</v>
          </cell>
          <cell r="E64">
            <v>0.25900000000000001</v>
          </cell>
          <cell r="F64">
            <v>3</v>
          </cell>
          <cell r="G64">
            <v>0.08</v>
          </cell>
          <cell r="H64">
            <v>0.11</v>
          </cell>
          <cell r="I64">
            <v>0.28000000000000003</v>
          </cell>
          <cell r="J64">
            <v>0.28699999999999998</v>
          </cell>
          <cell r="K64">
            <v>0.105</v>
          </cell>
          <cell r="L64">
            <v>0.125</v>
          </cell>
          <cell r="M64">
            <v>0.28599999999999998</v>
          </cell>
          <cell r="N64">
            <v>0.29099999999999998</v>
          </cell>
          <cell r="O64">
            <v>0.12</v>
          </cell>
          <cell r="P64">
            <v>0.14000000000000001</v>
          </cell>
          <cell r="Q64">
            <v>0.28999999999999998</v>
          </cell>
          <cell r="R64">
            <v>0.29499999999999998</v>
          </cell>
          <cell r="S64">
            <v>7.0000000000000007E-2</v>
          </cell>
          <cell r="T64">
            <v>0.1</v>
          </cell>
          <cell r="U64">
            <v>0.27700000000000002</v>
          </cell>
          <cell r="V64">
            <v>0.28499999999999998</v>
          </cell>
          <cell r="W64" t="str">
            <v>PERC</v>
          </cell>
          <cell r="X64" t="str">
            <v>Černá</v>
          </cell>
          <cell r="Y64" t="str">
            <v>Černá</v>
          </cell>
          <cell r="Z64" t="str">
            <v>A</v>
          </cell>
          <cell r="AA64" t="str">
            <v xml:space="preserve">20 let </v>
          </cell>
          <cell r="AB64" t="str">
            <v>87,2%/25 let</v>
          </cell>
          <cell r="AC64">
            <v>0.21129999999999999</v>
          </cell>
          <cell r="AD64">
            <v>31</v>
          </cell>
          <cell r="AE64">
            <v>620</v>
          </cell>
          <cell r="AF64" t="str">
            <v>2256 x 1133 x 35</v>
          </cell>
          <cell r="AG64" t="str">
            <v>https://solsol.cz/plu/119541</v>
          </cell>
          <cell r="AH64" t="str">
            <v>FV panel BAUER SOLAR BS-540-144M10HBB 540Wp</v>
          </cell>
        </row>
        <row r="65">
          <cell r="C65">
            <v>119560</v>
          </cell>
          <cell r="D65">
            <v>560</v>
          </cell>
          <cell r="E65">
            <v>0.189</v>
          </cell>
          <cell r="F65">
            <v>3</v>
          </cell>
          <cell r="G65">
            <v>0.1</v>
          </cell>
          <cell r="H65">
            <v>0.15</v>
          </cell>
          <cell r="I65">
            <v>0.20799999999999999</v>
          </cell>
          <cell r="J65">
            <v>0.217</v>
          </cell>
          <cell r="K65">
            <v>0.13</v>
          </cell>
          <cell r="L65">
            <v>0.18</v>
          </cell>
          <cell r="M65">
            <v>0.214</v>
          </cell>
          <cell r="N65">
            <v>0.223</v>
          </cell>
          <cell r="O65">
            <v>0.16</v>
          </cell>
          <cell r="P65">
            <v>0.21</v>
          </cell>
          <cell r="Q65">
            <v>0.219</v>
          </cell>
          <cell r="R65">
            <v>0.22900000000000001</v>
          </cell>
          <cell r="S65">
            <v>7.0000000000000007E-2</v>
          </cell>
          <cell r="T65">
            <v>0.1</v>
          </cell>
          <cell r="U65">
            <v>0.20200000000000001</v>
          </cell>
          <cell r="V65">
            <v>0.20799999999999999</v>
          </cell>
          <cell r="W65" t="str">
            <v>TOPCON bifacial</v>
          </cell>
          <cell r="X65" t="str">
            <v>černá</v>
          </cell>
          <cell r="Y65" t="str">
            <v>sklo</v>
          </cell>
          <cell r="Z65" t="str">
            <v>A</v>
          </cell>
          <cell r="AA65" t="str">
            <v>30 let</v>
          </cell>
          <cell r="AB65" t="str">
            <v>87,4%/30 let</v>
          </cell>
          <cell r="AC65">
            <v>0.21679999999999999</v>
          </cell>
          <cell r="AD65">
            <v>30</v>
          </cell>
          <cell r="AE65">
            <v>600</v>
          </cell>
          <cell r="AF65" t="str">
            <v>2278x1134x35mm</v>
          </cell>
          <cell r="AG65" t="str">
            <v>https://solsol.cz/plu/119560</v>
          </cell>
          <cell r="AH65" t="str">
            <v>FV panel Bauer Solar BS-560-144M10HBB-GG 560Wp</v>
          </cell>
        </row>
        <row r="66">
          <cell r="C66">
            <v>120550</v>
          </cell>
          <cell r="D66">
            <v>550</v>
          </cell>
          <cell r="E66">
            <v>0.115</v>
          </cell>
          <cell r="F66">
            <v>27</v>
          </cell>
          <cell r="G66">
            <v>3.5000000000000003E-2</v>
          </cell>
          <cell r="H66">
            <v>8.5000000000000006E-2</v>
          </cell>
          <cell r="I66">
            <v>0.11899999999999999</v>
          </cell>
          <cell r="J66">
            <v>0.125</v>
          </cell>
          <cell r="K66">
            <v>6.5000000000000002E-2</v>
          </cell>
          <cell r="L66">
            <v>0.115</v>
          </cell>
          <cell r="M66">
            <v>0.122</v>
          </cell>
          <cell r="N66">
            <v>0.128</v>
          </cell>
          <cell r="O66">
            <v>9.5000000000000001E-2</v>
          </cell>
          <cell r="P66">
            <v>0.14499999999999999</v>
          </cell>
          <cell r="Q66">
            <v>0.126</v>
          </cell>
          <cell r="R66">
            <v>0.13200000000000001</v>
          </cell>
          <cell r="S66">
            <v>3.5000000000000003E-2</v>
          </cell>
          <cell r="T66">
            <v>8.5000000000000006E-2</v>
          </cell>
          <cell r="U66">
            <v>0.11899999999999999</v>
          </cell>
          <cell r="V66">
            <v>0.125</v>
          </cell>
          <cell r="W66" t="str">
            <v>PERC</v>
          </cell>
          <cell r="X66" t="str">
            <v>Stříbrná</v>
          </cell>
          <cell r="Y66" t="str">
            <v>bílá</v>
          </cell>
          <cell r="Z66" t="str">
            <v>C</v>
          </cell>
          <cell r="AA66" t="str">
            <v>12 let</v>
          </cell>
          <cell r="AB66" t="str">
            <v>85%/30 let</v>
          </cell>
          <cell r="AC66">
            <v>0.21199999999999999</v>
          </cell>
          <cell r="AD66">
            <v>36</v>
          </cell>
          <cell r="AE66">
            <v>720</v>
          </cell>
          <cell r="AF66" t="str">
            <v>2285x1134x35mm</v>
          </cell>
          <cell r="AG66" t="str">
            <v>https://solsol.cz/plu/120550</v>
          </cell>
          <cell r="AH66" t="str">
            <v>FV panel JA Solar JAM72D30 550Wp SLV</v>
          </cell>
        </row>
        <row r="67">
          <cell r="C67">
            <v>120380</v>
          </cell>
          <cell r="D67">
            <v>385</v>
          </cell>
          <cell r="E67">
            <v>0.14899999999999999</v>
          </cell>
          <cell r="F67">
            <v>17</v>
          </cell>
          <cell r="G67">
            <v>-0.03</v>
          </cell>
          <cell r="H67">
            <v>-0.03</v>
          </cell>
          <cell r="I67">
            <v>0.14499999999999999</v>
          </cell>
          <cell r="J67">
            <v>0.14499999999999999</v>
          </cell>
          <cell r="K67">
            <v>-0.03</v>
          </cell>
          <cell r="L67">
            <v>-0.03</v>
          </cell>
          <cell r="M67">
            <v>0.14499999999999999</v>
          </cell>
          <cell r="N67">
            <v>0.14499999999999999</v>
          </cell>
          <cell r="O67">
            <v>-0.03</v>
          </cell>
          <cell r="P67">
            <v>-0.03</v>
          </cell>
          <cell r="Q67">
            <v>0.14499999999999999</v>
          </cell>
          <cell r="R67">
            <v>0.14499999999999999</v>
          </cell>
          <cell r="S67">
            <v>-0.03</v>
          </cell>
          <cell r="T67">
            <v>-0.03</v>
          </cell>
          <cell r="U67">
            <v>0.14499999999999999</v>
          </cell>
          <cell r="V67">
            <v>0.14499999999999999</v>
          </cell>
          <cell r="W67" t="str">
            <v>PERC</v>
          </cell>
          <cell r="X67" t="str">
            <v>Stříbrná</v>
          </cell>
          <cell r="Y67" t="str">
            <v>bílá</v>
          </cell>
          <cell r="Z67" t="str">
            <v>C</v>
          </cell>
          <cell r="AA67" t="str">
            <v>12 let</v>
          </cell>
          <cell r="AB67" t="str">
            <v>84,8%/25 let</v>
          </cell>
          <cell r="AC67">
            <v>0.20699999999999999</v>
          </cell>
          <cell r="AD67">
            <v>31</v>
          </cell>
          <cell r="AE67">
            <v>806</v>
          </cell>
          <cell r="AF67" t="str">
            <v>1769x1052x35mm</v>
          </cell>
          <cell r="AG67" t="str">
            <v>https://solsol.cz/plu/120380</v>
          </cell>
          <cell r="AH67" t="str">
            <v>FV panel JA Solar JAM60S20 385/MR/1500V SLV</v>
          </cell>
        </row>
        <row r="68">
          <cell r="C68">
            <v>120420</v>
          </cell>
          <cell r="D68">
            <v>420</v>
          </cell>
          <cell r="E68">
            <v>0.245</v>
          </cell>
          <cell r="F68">
            <v>0</v>
          </cell>
          <cell r="G68">
            <v>0.15</v>
          </cell>
          <cell r="H68">
            <v>0.2</v>
          </cell>
          <cell r="I68">
            <v>0.28199999999999997</v>
          </cell>
          <cell r="J68">
            <v>0.29399999999999998</v>
          </cell>
          <cell r="K68">
            <v>0.18</v>
          </cell>
          <cell r="L68">
            <v>0.23</v>
          </cell>
          <cell r="M68">
            <v>0.28899999999999998</v>
          </cell>
          <cell r="N68">
            <v>0.30099999999999999</v>
          </cell>
          <cell r="O68">
            <v>0.21</v>
          </cell>
          <cell r="P68">
            <v>0.26</v>
          </cell>
          <cell r="Q68">
            <v>0.29599999999999999</v>
          </cell>
          <cell r="R68">
            <v>0.309</v>
          </cell>
          <cell r="S68">
            <v>0.12</v>
          </cell>
          <cell r="T68">
            <v>0.17</v>
          </cell>
          <cell r="U68">
            <v>0.27400000000000002</v>
          </cell>
          <cell r="V68">
            <v>0.28699999999999998</v>
          </cell>
          <cell r="W68" t="str">
            <v>PERC</v>
          </cell>
          <cell r="X68" t="str">
            <v>černá</v>
          </cell>
          <cell r="Y68" t="str">
            <v>černá</v>
          </cell>
          <cell r="Z68" t="str">
            <v>C</v>
          </cell>
          <cell r="AA68" t="str">
            <v>12 let</v>
          </cell>
          <cell r="AB68" t="str">
            <v>84,8%/25 let</v>
          </cell>
          <cell r="AC68">
            <v>0.21010000000000001</v>
          </cell>
          <cell r="AD68">
            <v>14</v>
          </cell>
          <cell r="AE68">
            <v>364</v>
          </cell>
          <cell r="AF68" t="str">
            <v>1766x1132x32mm</v>
          </cell>
          <cell r="AG68" t="str">
            <v>https://solsol.cz/plu/120420</v>
          </cell>
          <cell r="AH68" t="str">
            <v>FV balkonovy SET DAH DHT-M56X10/FS(BB) 420Wx2 FB</v>
          </cell>
        </row>
        <row r="69">
          <cell r="C69">
            <v>120451</v>
          </cell>
          <cell r="D69">
            <v>455</v>
          </cell>
          <cell r="E69">
            <v>0.10300000000000001</v>
          </cell>
          <cell r="F69">
            <v>2101</v>
          </cell>
          <cell r="G69">
            <v>0.02</v>
          </cell>
          <cell r="H69">
            <v>7.0000000000000007E-2</v>
          </cell>
          <cell r="I69">
            <v>0.105</v>
          </cell>
          <cell r="J69">
            <v>0.11</v>
          </cell>
          <cell r="K69">
            <v>0.05</v>
          </cell>
          <cell r="L69">
            <v>0.1</v>
          </cell>
          <cell r="M69">
            <v>0.108</v>
          </cell>
          <cell r="N69">
            <v>0.113</v>
          </cell>
          <cell r="O69">
            <v>0.08</v>
          </cell>
          <cell r="P69">
            <v>0.13</v>
          </cell>
          <cell r="Q69">
            <v>0.111</v>
          </cell>
          <cell r="R69">
            <v>0.11600000000000001</v>
          </cell>
          <cell r="S69">
            <v>0.02</v>
          </cell>
          <cell r="T69">
            <v>7.0000000000000007E-2</v>
          </cell>
          <cell r="U69">
            <v>0.105</v>
          </cell>
          <cell r="V69">
            <v>0.11</v>
          </cell>
          <cell r="W69" t="str">
            <v>TOPCON</v>
          </cell>
          <cell r="X69" t="str">
            <v>černá</v>
          </cell>
          <cell r="Y69" t="str">
            <v>bílá</v>
          </cell>
          <cell r="Z69" t="str">
            <v>C</v>
          </cell>
          <cell r="AA69" t="str">
            <v>15 let</v>
          </cell>
          <cell r="AB69" t="str">
            <v>87,4%/30 let</v>
          </cell>
          <cell r="AC69">
            <v>0.22289999999999999</v>
          </cell>
          <cell r="AD69">
            <v>36</v>
          </cell>
          <cell r="AE69">
            <v>864</v>
          </cell>
          <cell r="AF69" t="str">
            <v>1800x1134x30mm</v>
          </cell>
          <cell r="AG69" t="str">
            <v>https://solsol.cz/plu/120451</v>
          </cell>
          <cell r="AH69" t="str">
            <v>FV panel DAH DHN-54R18/DG(BW) 455Wp BF</v>
          </cell>
        </row>
        <row r="70">
          <cell r="C70">
            <v>120480</v>
          </cell>
          <cell r="D70">
            <v>485</v>
          </cell>
          <cell r="E70">
            <v>0.106</v>
          </cell>
          <cell r="F70">
            <v>5</v>
          </cell>
          <cell r="G70">
            <v>0.12</v>
          </cell>
          <cell r="H70">
            <v>0.17</v>
          </cell>
          <cell r="I70">
            <v>0.11899999999999999</v>
          </cell>
          <cell r="J70">
            <v>0.124</v>
          </cell>
          <cell r="K70">
            <v>0.15</v>
          </cell>
          <cell r="L70">
            <v>0.2</v>
          </cell>
          <cell r="M70">
            <v>0.122</v>
          </cell>
          <cell r="N70">
            <v>0.127</v>
          </cell>
          <cell r="O70">
            <v>0.18</v>
          </cell>
          <cell r="P70">
            <v>0.23</v>
          </cell>
          <cell r="Q70">
            <v>0.125</v>
          </cell>
          <cell r="R70">
            <v>0.13</v>
          </cell>
          <cell r="S70">
            <v>0.09</v>
          </cell>
          <cell r="T70">
            <v>0.14000000000000001</v>
          </cell>
          <cell r="U70">
            <v>0.11600000000000001</v>
          </cell>
          <cell r="V70">
            <v>0.121</v>
          </cell>
          <cell r="W70" t="str">
            <v>TOPCON fullscreen</v>
          </cell>
          <cell r="X70" t="str">
            <v>černá</v>
          </cell>
          <cell r="Y70" t="str">
            <v>černá</v>
          </cell>
          <cell r="Z70" t="str">
            <v>A</v>
          </cell>
          <cell r="AA70" t="str">
            <v>15 let</v>
          </cell>
          <cell r="AB70" t="str">
            <v>87,4%/30 let</v>
          </cell>
          <cell r="AC70">
            <v>0.22470000000000001</v>
          </cell>
          <cell r="AD70">
            <v>34</v>
          </cell>
          <cell r="AE70">
            <v>816</v>
          </cell>
          <cell r="AF70" t="str">
            <v>1903x1134x32mm</v>
          </cell>
          <cell r="AG70" t="str">
            <v>https://solsol.cz/plu/120480</v>
          </cell>
          <cell r="AH70" t="str">
            <v>FV panel DAH DHN-60X16/FS(BB) 485 FB</v>
          </cell>
        </row>
        <row r="71">
          <cell r="C71">
            <v>138500</v>
          </cell>
          <cell r="D71">
            <v>500</v>
          </cell>
          <cell r="E71">
            <v>0.104</v>
          </cell>
          <cell r="F71">
            <v>3492</v>
          </cell>
          <cell r="G71">
            <v>0.1</v>
          </cell>
          <cell r="H71">
            <v>0.15</v>
          </cell>
          <cell r="I71">
            <v>0.114</v>
          </cell>
          <cell r="J71">
            <v>0.12</v>
          </cell>
          <cell r="K71">
            <v>0.15</v>
          </cell>
          <cell r="L71">
            <v>0.2</v>
          </cell>
          <cell r="M71">
            <v>0.12</v>
          </cell>
          <cell r="N71">
            <v>0.125</v>
          </cell>
          <cell r="O71">
            <v>0.18</v>
          </cell>
          <cell r="P71">
            <v>0.23</v>
          </cell>
          <cell r="Q71">
            <v>0.123</v>
          </cell>
          <cell r="R71">
            <v>0.128</v>
          </cell>
          <cell r="S71">
            <v>7.0000000000000007E-2</v>
          </cell>
          <cell r="T71">
            <v>0.12</v>
          </cell>
          <cell r="U71">
            <v>0.111</v>
          </cell>
          <cell r="V71">
            <v>0.11600000000000001</v>
          </cell>
          <cell r="W71" t="str">
            <v>TOPCON bifacial double glass</v>
          </cell>
          <cell r="X71" t="str">
            <v>černá</v>
          </cell>
          <cell r="Y71" t="str">
            <v>sklo</v>
          </cell>
          <cell r="Z71" t="str">
            <v>A</v>
          </cell>
          <cell r="AA71" t="str">
            <v>25 let</v>
          </cell>
          <cell r="AB71" t="str">
            <v>87,4%/30 let</v>
          </cell>
          <cell r="AC71">
            <v>0.22109999999999999</v>
          </cell>
          <cell r="AD71">
            <v>36</v>
          </cell>
          <cell r="AE71">
            <v>792</v>
          </cell>
          <cell r="AF71" t="str">
            <v>1994x1134x30mm</v>
          </cell>
          <cell r="AG71" t="str">
            <v>https://solsol.cz/plu/138500</v>
          </cell>
          <cell r="AH71" t="str">
            <v>FV panel DAH DHN-60R18-DG(BB) 500W FB bifacial</v>
          </cell>
        </row>
        <row r="72">
          <cell r="C72">
            <v>120551</v>
          </cell>
          <cell r="D72">
            <v>550</v>
          </cell>
          <cell r="E72">
            <v>9.5000000000000001E-2</v>
          </cell>
          <cell r="F72">
            <v>540</v>
          </cell>
          <cell r="G72">
            <v>0.15</v>
          </cell>
          <cell r="H72">
            <v>0.2</v>
          </cell>
          <cell r="I72">
            <v>0.109</v>
          </cell>
          <cell r="J72">
            <v>0.114</v>
          </cell>
          <cell r="K72">
            <v>0.18</v>
          </cell>
          <cell r="L72">
            <v>0.23</v>
          </cell>
          <cell r="M72">
            <v>0.112</v>
          </cell>
          <cell r="N72">
            <v>0.11700000000000001</v>
          </cell>
          <cell r="O72">
            <v>0.21</v>
          </cell>
          <cell r="P72">
            <v>0.26</v>
          </cell>
          <cell r="Q72">
            <v>0.115</v>
          </cell>
          <cell r="R72">
            <v>0.12</v>
          </cell>
          <cell r="S72">
            <v>0.12</v>
          </cell>
          <cell r="T72">
            <v>0.17</v>
          </cell>
          <cell r="U72">
            <v>0.106</v>
          </cell>
          <cell r="V72">
            <v>0.111</v>
          </cell>
          <cell r="W72" t="str">
            <v>PERC</v>
          </cell>
          <cell r="X72" t="str">
            <v>Stříbrná</v>
          </cell>
          <cell r="Y72" t="str">
            <v>bílá</v>
          </cell>
          <cell r="Z72" t="str">
            <v>C</v>
          </cell>
          <cell r="AA72" t="str">
            <v>12 let</v>
          </cell>
          <cell r="AB72" t="str">
            <v>84,8%/25 let</v>
          </cell>
          <cell r="AC72">
            <v>0.21299999999999999</v>
          </cell>
          <cell r="AD72">
            <v>31</v>
          </cell>
          <cell r="AE72">
            <v>620</v>
          </cell>
          <cell r="AF72" t="str">
            <v>2279x1134x35mm</v>
          </cell>
          <cell r="AG72" t="str">
            <v>https://solsol.cz/plu/120400</v>
          </cell>
          <cell r="AH72" t="str">
            <v>FV panel DAH DHM-72X10-550Wp SLV</v>
          </cell>
        </row>
        <row r="73">
          <cell r="C73">
            <v>120400</v>
          </cell>
          <cell r="D73">
            <v>400</v>
          </cell>
          <cell r="E73">
            <v>0.193</v>
          </cell>
          <cell r="F73">
            <v>279</v>
          </cell>
          <cell r="G73">
            <v>0.1</v>
          </cell>
          <cell r="H73">
            <v>0.15</v>
          </cell>
          <cell r="I73">
            <v>0.21199999999999999</v>
          </cell>
          <cell r="J73">
            <v>0.222</v>
          </cell>
          <cell r="K73">
            <v>0.13</v>
          </cell>
          <cell r="L73">
            <v>0.18</v>
          </cell>
          <cell r="M73">
            <v>0.218</v>
          </cell>
          <cell r="N73">
            <v>0.22800000000000001</v>
          </cell>
          <cell r="O73">
            <v>0.16</v>
          </cell>
          <cell r="P73">
            <v>0.21</v>
          </cell>
          <cell r="Q73">
            <v>0.224</v>
          </cell>
          <cell r="R73">
            <v>0.23400000000000001</v>
          </cell>
          <cell r="S73">
            <v>7.0000000000000007E-2</v>
          </cell>
          <cell r="T73">
            <v>0.12</v>
          </cell>
          <cell r="U73">
            <v>0.20699999999999999</v>
          </cell>
          <cell r="V73">
            <v>0.216</v>
          </cell>
          <cell r="W73" t="str">
            <v>TOPCON bifacial double glass</v>
          </cell>
          <cell r="X73" t="str">
            <v>Oranžová</v>
          </cell>
          <cell r="Y73" t="str">
            <v>sklo/oranžová</v>
          </cell>
          <cell r="Z73" t="str">
            <v>A</v>
          </cell>
          <cell r="AA73" t="str">
            <v>25 let</v>
          </cell>
          <cell r="AB73" t="str">
            <v>87,4%/30 let</v>
          </cell>
          <cell r="AC73">
            <v>0.20019999999999999</v>
          </cell>
          <cell r="AD73">
            <v>36</v>
          </cell>
          <cell r="AE73">
            <v>936</v>
          </cell>
          <cell r="AF73" t="str">
            <v>1762x1134x30mm</v>
          </cell>
          <cell r="AG73" t="str">
            <v>https://solsol.cz/plu/120551</v>
          </cell>
          <cell r="AH73" t="str">
            <v>FV panel DAH DHN-54R20/DG(RR) ochre brown (Terracotta brown)  400Wp</v>
          </cell>
        </row>
        <row r="74">
          <cell r="C74">
            <v>120580</v>
          </cell>
          <cell r="D74">
            <v>580</v>
          </cell>
          <cell r="E74">
            <v>9.7000000000000003E-2</v>
          </cell>
          <cell r="F74">
            <v>0</v>
          </cell>
          <cell r="G74">
            <v>0.1</v>
          </cell>
          <cell r="H74">
            <v>0.15</v>
          </cell>
          <cell r="I74">
            <v>0.107</v>
          </cell>
          <cell r="J74">
            <v>0.112</v>
          </cell>
          <cell r="K74">
            <v>0.13</v>
          </cell>
          <cell r="L74">
            <v>0.18</v>
          </cell>
          <cell r="M74">
            <v>0.11</v>
          </cell>
          <cell r="N74">
            <v>0.114</v>
          </cell>
          <cell r="O74">
            <v>0.16</v>
          </cell>
          <cell r="P74">
            <v>0.21</v>
          </cell>
          <cell r="Q74">
            <v>0.113</v>
          </cell>
          <cell r="R74">
            <v>0.11700000000000001</v>
          </cell>
          <cell r="S74">
            <v>7.0000000000000007E-2</v>
          </cell>
          <cell r="T74">
            <v>0.12</v>
          </cell>
          <cell r="U74">
            <v>0.104</v>
          </cell>
          <cell r="V74">
            <v>0.109</v>
          </cell>
          <cell r="W74" t="str">
            <v>TOPCON bifacial double glass</v>
          </cell>
          <cell r="X74" t="str">
            <v>Stříbrná</v>
          </cell>
          <cell r="Y74" t="str">
            <v>bílá</v>
          </cell>
          <cell r="Z74" t="str">
            <v>C</v>
          </cell>
          <cell r="AA74" t="str">
            <v>15 let</v>
          </cell>
          <cell r="AB74" t="str">
            <v>87,4/30 let</v>
          </cell>
          <cell r="AC74">
            <v>0.22439999999999999</v>
          </cell>
          <cell r="AD74">
            <v>36</v>
          </cell>
          <cell r="AE74">
            <v>720</v>
          </cell>
          <cell r="AF74" t="str">
            <v>2279x1134x30mm</v>
          </cell>
          <cell r="AG74" t="str">
            <v>https://solsol.cz/plu/120580</v>
          </cell>
          <cell r="AH74" t="str">
            <v>FV panel DAH DHN-72x16/DG - 580</v>
          </cell>
        </row>
        <row r="75">
          <cell r="C75">
            <v>126460</v>
          </cell>
          <cell r="D75">
            <v>460</v>
          </cell>
          <cell r="E75">
            <v>0.156</v>
          </cell>
          <cell r="F75">
            <v>411</v>
          </cell>
          <cell r="G75">
            <v>-0.26</v>
          </cell>
          <cell r="H75">
            <v>-0.2</v>
          </cell>
          <cell r="I75">
            <v>0.105</v>
          </cell>
          <cell r="J75">
            <v>0.115</v>
          </cell>
          <cell r="K75">
            <v>-0.26</v>
          </cell>
          <cell r="L75">
            <v>-0.2</v>
          </cell>
          <cell r="M75">
            <v>0.105</v>
          </cell>
          <cell r="N75">
            <v>0.115</v>
          </cell>
          <cell r="O75">
            <v>-0.26</v>
          </cell>
          <cell r="P75">
            <v>-0.2</v>
          </cell>
          <cell r="Q75">
            <v>0.105</v>
          </cell>
          <cell r="R75">
            <v>0.115</v>
          </cell>
          <cell r="S75">
            <v>-0.26</v>
          </cell>
          <cell r="T75">
            <v>-0.2</v>
          </cell>
          <cell r="U75">
            <v>0.105</v>
          </cell>
          <cell r="V75">
            <v>0.115</v>
          </cell>
          <cell r="W75" t="str">
            <v xml:space="preserve">TOPCON Bifacial  </v>
          </cell>
          <cell r="X75" t="str">
            <v>Stříbrná</v>
          </cell>
          <cell r="Y75" t="str">
            <v>Sklo</v>
          </cell>
          <cell r="Z75" t="str">
            <v>A-C</v>
          </cell>
          <cell r="AA75" t="str">
            <v>12 let</v>
          </cell>
          <cell r="AB75" t="str">
            <v>87,4 % / 30 let</v>
          </cell>
          <cell r="AC75">
            <v>0.21129999999999999</v>
          </cell>
          <cell r="AD75">
            <v>36</v>
          </cell>
          <cell r="AE75">
            <v>792</v>
          </cell>
          <cell r="AF75" t="str">
            <v>2095 x 1039 x 30</v>
          </cell>
          <cell r="AG75" t="str">
            <v>https://solsol.cz/plu/126460</v>
          </cell>
          <cell r="AH75" t="str">
            <v>FV panel Jolywood Bifacial JW-HD144N 460W 30mm rám</v>
          </cell>
        </row>
        <row r="76">
          <cell r="C76">
            <v>126470</v>
          </cell>
          <cell r="D76">
            <v>470</v>
          </cell>
          <cell r="E76">
            <v>0.156</v>
          </cell>
          <cell r="F76">
            <v>224</v>
          </cell>
          <cell r="G76">
            <v>-0.26</v>
          </cell>
          <cell r="H76">
            <v>-0.2</v>
          </cell>
          <cell r="I76">
            <v>0.105</v>
          </cell>
          <cell r="J76">
            <v>0.115</v>
          </cell>
          <cell r="K76">
            <v>-0.26</v>
          </cell>
          <cell r="L76">
            <v>-0.2</v>
          </cell>
          <cell r="M76">
            <v>0.105</v>
          </cell>
          <cell r="N76">
            <v>0.115</v>
          </cell>
          <cell r="O76">
            <v>-0.26</v>
          </cell>
          <cell r="P76">
            <v>-0.2</v>
          </cell>
          <cell r="Q76">
            <v>0.105</v>
          </cell>
          <cell r="R76">
            <v>0.115</v>
          </cell>
          <cell r="S76">
            <v>-0.26</v>
          </cell>
          <cell r="T76">
            <v>-0.2</v>
          </cell>
          <cell r="U76">
            <v>0.105</v>
          </cell>
          <cell r="V76">
            <v>0.115</v>
          </cell>
          <cell r="W76" t="str">
            <v xml:space="preserve">TOPCON Bifacial  </v>
          </cell>
          <cell r="X76" t="str">
            <v>Stříbrná</v>
          </cell>
          <cell r="Y76" t="str">
            <v>Sklo</v>
          </cell>
          <cell r="Z76" t="str">
            <v>A-C</v>
          </cell>
          <cell r="AA76" t="str">
            <v>12 let</v>
          </cell>
          <cell r="AB76" t="str">
            <v>87,4 % / 30 let</v>
          </cell>
          <cell r="AC76">
            <v>0.21590000000000001</v>
          </cell>
          <cell r="AD76">
            <v>36</v>
          </cell>
          <cell r="AE76">
            <v>792</v>
          </cell>
          <cell r="AF76" t="str">
            <v>2095 x 1039 x 30</v>
          </cell>
          <cell r="AG76" t="str">
            <v>https://solsol.cz/plu/126470</v>
          </cell>
          <cell r="AH76" t="str">
            <v>FV panel Jolywood Bifacial JW-HD144N 470W 30mm rám</v>
          </cell>
        </row>
        <row r="77">
          <cell r="C77">
            <v>128431</v>
          </cell>
          <cell r="D77">
            <v>430</v>
          </cell>
          <cell r="E77">
            <v>0.13900000000000001</v>
          </cell>
          <cell r="F77">
            <v>772</v>
          </cell>
          <cell r="G77">
            <v>0</v>
          </cell>
          <cell r="H77">
            <v>0.05</v>
          </cell>
          <cell r="I77">
            <v>0.13900000000000001</v>
          </cell>
          <cell r="J77">
            <v>0.14599999999999999</v>
          </cell>
          <cell r="K77">
            <v>0.03</v>
          </cell>
          <cell r="L77">
            <v>0.08</v>
          </cell>
          <cell r="M77">
            <v>0.14299999999999999</v>
          </cell>
          <cell r="N77">
            <v>0.15</v>
          </cell>
          <cell r="O77">
            <v>0.06</v>
          </cell>
          <cell r="P77">
            <v>0.11</v>
          </cell>
          <cell r="Q77">
            <v>0.14699999999999999</v>
          </cell>
          <cell r="R77">
            <v>0.154</v>
          </cell>
          <cell r="S77">
            <v>0</v>
          </cell>
          <cell r="T77">
            <v>0.05</v>
          </cell>
          <cell r="U77">
            <v>0.13900000000000001</v>
          </cell>
          <cell r="V77">
            <v>0.14599999999999999</v>
          </cell>
          <cell r="W77" t="str">
            <v>TOPCON bifacial transparent</v>
          </cell>
          <cell r="X77" t="str">
            <v>černá</v>
          </cell>
          <cell r="Y77" t="str">
            <v>sklo</v>
          </cell>
          <cell r="Z77" t="str">
            <v>A-C</v>
          </cell>
          <cell r="AA77" t="str">
            <v>25 let</v>
          </cell>
          <cell r="AB77" t="str">
            <v>87,4%/30 let</v>
          </cell>
          <cell r="AC77">
            <v>0.215</v>
          </cell>
          <cell r="AD77">
            <v>36</v>
          </cell>
          <cell r="AE77">
            <v>936</v>
          </cell>
          <cell r="AF77" t="str">
            <v>1762x1134x30mm</v>
          </cell>
          <cell r="AG77" t="str">
            <v>https://solsol.cz/plu/128431</v>
          </cell>
          <cell r="AH77" t="str">
            <v>FV panel Trina TSM NEG9RC.27 430WP clear black</v>
          </cell>
        </row>
        <row r="78">
          <cell r="C78">
            <v>128440</v>
          </cell>
          <cell r="D78">
            <v>440</v>
          </cell>
          <cell r="E78">
            <v>0.13</v>
          </cell>
          <cell r="F78">
            <v>2502</v>
          </cell>
          <cell r="G78">
            <v>-0.09</v>
          </cell>
          <cell r="H78">
            <v>-0.04</v>
          </cell>
          <cell r="I78">
            <v>0.11799999999999999</v>
          </cell>
          <cell r="J78">
            <v>0.125</v>
          </cell>
          <cell r="K78">
            <v>-0.06</v>
          </cell>
          <cell r="L78">
            <v>-0.01</v>
          </cell>
          <cell r="M78">
            <v>0.122</v>
          </cell>
          <cell r="N78">
            <v>0.129</v>
          </cell>
          <cell r="O78">
            <v>-0.03</v>
          </cell>
          <cell r="P78">
            <v>0.02</v>
          </cell>
          <cell r="Q78">
            <v>0.126</v>
          </cell>
          <cell r="R78">
            <v>0.13300000000000001</v>
          </cell>
          <cell r="S78">
            <v>-0.115</v>
          </cell>
          <cell r="T78">
            <v>-0.06</v>
          </cell>
          <cell r="U78">
            <v>0.115</v>
          </cell>
          <cell r="V78">
            <v>0.122</v>
          </cell>
          <cell r="W78" t="str">
            <v xml:space="preserve">TOPCON  </v>
          </cell>
          <cell r="X78" t="str">
            <v>černá</v>
          </cell>
          <cell r="Y78" t="str">
            <v>bílá/ sklo</v>
          </cell>
          <cell r="Z78" t="str">
            <v>A</v>
          </cell>
          <cell r="AA78" t="str">
            <v>25 let</v>
          </cell>
          <cell r="AB78" t="str">
            <v>87,4% / 30 let</v>
          </cell>
          <cell r="AC78">
            <v>0.22</v>
          </cell>
          <cell r="AD78">
            <v>36</v>
          </cell>
          <cell r="AE78">
            <v>936</v>
          </cell>
          <cell r="AF78" t="str">
            <v>1762 x 1134 x 30 mm</v>
          </cell>
          <cell r="AG78" t="str">
            <v>https://solsol.cz/plu/128440</v>
          </cell>
          <cell r="AH78" t="str">
            <v>FV panel Trina TSM-NEG9R.28 440Wp BF</v>
          </cell>
        </row>
        <row r="79">
          <cell r="C79">
            <v>128452</v>
          </cell>
          <cell r="D79">
            <v>445</v>
          </cell>
          <cell r="E79">
            <v>0.10299999999999999</v>
          </cell>
          <cell r="F79">
            <v>918</v>
          </cell>
          <cell r="G79">
            <v>0.13</v>
          </cell>
          <cell r="H79">
            <v>0.18</v>
          </cell>
          <cell r="I79">
            <v>0.11600000000000001</v>
          </cell>
          <cell r="J79">
            <v>0.122</v>
          </cell>
          <cell r="K79">
            <v>0.16</v>
          </cell>
          <cell r="L79">
            <v>0.21</v>
          </cell>
          <cell r="M79">
            <v>0.11899999999999999</v>
          </cell>
          <cell r="N79">
            <v>0.125</v>
          </cell>
          <cell r="O79">
            <v>0.19</v>
          </cell>
          <cell r="P79">
            <v>0.24</v>
          </cell>
          <cell r="Q79">
            <v>0.123</v>
          </cell>
          <cell r="R79">
            <v>0.128</v>
          </cell>
          <cell r="S79">
            <v>0.1</v>
          </cell>
          <cell r="T79">
            <v>0.15</v>
          </cell>
          <cell r="U79">
            <v>0.113</v>
          </cell>
          <cell r="V79">
            <v>0.11799999999999999</v>
          </cell>
          <cell r="W79" t="str">
            <v>TOPCON</v>
          </cell>
          <cell r="X79" t="str">
            <v>černá</v>
          </cell>
          <cell r="Y79" t="str">
            <v>bílá/sklo</v>
          </cell>
          <cell r="Z79" t="str">
            <v>A-C</v>
          </cell>
          <cell r="AA79" t="str">
            <v>25 let</v>
          </cell>
          <cell r="AB79" t="str">
            <v>87,4/30 let</v>
          </cell>
          <cell r="AC79">
            <v>0.223</v>
          </cell>
          <cell r="AD79">
            <v>36</v>
          </cell>
          <cell r="AE79">
            <v>936</v>
          </cell>
          <cell r="AF79" t="str">
            <v>1762 x 1134 x 30mm</v>
          </cell>
          <cell r="AG79" t="str">
            <v>https://solsol.cz/plu/128451</v>
          </cell>
          <cell r="AH79" t="str">
            <v>FV panel Trina TSM-NEG9R.28 445WP BF</v>
          </cell>
        </row>
        <row r="80">
          <cell r="C80">
            <v>128451</v>
          </cell>
          <cell r="D80">
            <v>450</v>
          </cell>
          <cell r="E80">
            <v>0.10200000000000001</v>
          </cell>
          <cell r="F80">
            <v>10176</v>
          </cell>
          <cell r="G80">
            <v>0.1</v>
          </cell>
          <cell r="H80">
            <v>0.14000000000000001</v>
          </cell>
          <cell r="I80">
            <v>0.112</v>
          </cell>
          <cell r="J80">
            <v>0.11600000000000001</v>
          </cell>
          <cell r="K80">
            <v>0.12000000000000001</v>
          </cell>
          <cell r="L80">
            <v>0.17</v>
          </cell>
          <cell r="M80">
            <v>0.114</v>
          </cell>
          <cell r="N80">
            <v>0.11899999999999999</v>
          </cell>
          <cell r="O80">
            <v>0.14000000000000001</v>
          </cell>
          <cell r="P80">
            <v>0.19</v>
          </cell>
          <cell r="Q80">
            <v>0.11600000000000001</v>
          </cell>
          <cell r="R80">
            <v>0.121</v>
          </cell>
          <cell r="S80">
            <v>7.0000000000000007E-2</v>
          </cell>
          <cell r="T80">
            <v>0.11000000000000001</v>
          </cell>
          <cell r="U80">
            <v>0.109</v>
          </cell>
          <cell r="V80">
            <v>0.113</v>
          </cell>
          <cell r="W80" t="str">
            <v>TOPCON</v>
          </cell>
          <cell r="X80" t="str">
            <v>černá</v>
          </cell>
          <cell r="Y80" t="str">
            <v>bílá/sklo</v>
          </cell>
          <cell r="Z80" t="str">
            <v>A-C</v>
          </cell>
          <cell r="AA80" t="str">
            <v>25 let</v>
          </cell>
          <cell r="AB80" t="str">
            <v>87,4/30 let</v>
          </cell>
          <cell r="AC80">
            <v>0.22500000000000001</v>
          </cell>
          <cell r="AD80">
            <v>36</v>
          </cell>
          <cell r="AE80">
            <v>936</v>
          </cell>
          <cell r="AF80" t="str">
            <v>1762 x 1134 x 30mm</v>
          </cell>
          <cell r="AG80" t="str">
            <v>https://solsol.cz/plu/128451</v>
          </cell>
          <cell r="AH80" t="str">
            <v>FV panel Trina TSM-NEG9R.28 450WP BF</v>
          </cell>
        </row>
        <row r="81">
          <cell r="C81">
            <v>128453</v>
          </cell>
          <cell r="D81">
            <v>455</v>
          </cell>
          <cell r="E81">
            <v>0.10500000000000001</v>
          </cell>
          <cell r="F81">
            <v>21528</v>
          </cell>
          <cell r="G81">
            <v>9.5000000000000001E-2</v>
          </cell>
          <cell r="H81">
            <v>0.13</v>
          </cell>
          <cell r="I81">
            <v>0.115</v>
          </cell>
          <cell r="J81">
            <v>0.11899999999999999</v>
          </cell>
          <cell r="K81">
            <v>0.11</v>
          </cell>
          <cell r="L81">
            <v>0.16</v>
          </cell>
          <cell r="M81">
            <v>0.11700000000000001</v>
          </cell>
          <cell r="N81">
            <v>0.122</v>
          </cell>
          <cell r="O81">
            <v>0.14000000000000001</v>
          </cell>
          <cell r="P81">
            <v>0.19</v>
          </cell>
          <cell r="Q81">
            <v>0.12</v>
          </cell>
          <cell r="R81">
            <v>0.125</v>
          </cell>
          <cell r="S81">
            <v>6.5000000000000002E-2</v>
          </cell>
          <cell r="T81">
            <v>0.1</v>
          </cell>
          <cell r="U81">
            <v>0.112</v>
          </cell>
          <cell r="V81">
            <v>0.11600000000000001</v>
          </cell>
          <cell r="W81" t="str">
            <v>TOPCON</v>
          </cell>
          <cell r="X81" t="str">
            <v>černá</v>
          </cell>
          <cell r="Y81" t="str">
            <v>bílá/sklo</v>
          </cell>
          <cell r="Z81" t="str">
            <v>A-C</v>
          </cell>
          <cell r="AA81" t="str">
            <v>25 let</v>
          </cell>
          <cell r="AB81" t="str">
            <v>87,4/30 let</v>
          </cell>
          <cell r="AC81">
            <v>0.22800000000000001</v>
          </cell>
          <cell r="AD81">
            <v>36</v>
          </cell>
          <cell r="AE81">
            <v>936</v>
          </cell>
          <cell r="AF81" t="str">
            <v>1762 x 1134 x 30mm</v>
          </cell>
          <cell r="AG81" t="str">
            <v>https://solsol.cz/plu/128451</v>
          </cell>
          <cell r="AH81" t="str">
            <v>FV panel Trina TSM-NEG9R.28 455WP BF</v>
          </cell>
        </row>
        <row r="82">
          <cell r="C82">
            <v>128462</v>
          </cell>
          <cell r="D82">
            <v>460</v>
          </cell>
          <cell r="E82">
            <v>0.108</v>
          </cell>
          <cell r="F82">
            <v>9360</v>
          </cell>
          <cell r="G82">
            <v>9.5000000000000001E-2</v>
          </cell>
          <cell r="H82">
            <v>0.13</v>
          </cell>
          <cell r="I82">
            <v>0.11799999999999999</v>
          </cell>
          <cell r="J82">
            <v>0.122</v>
          </cell>
          <cell r="K82">
            <v>0.11</v>
          </cell>
          <cell r="L82">
            <v>0.16</v>
          </cell>
          <cell r="M82">
            <v>0.12</v>
          </cell>
          <cell r="N82">
            <v>0.125</v>
          </cell>
          <cell r="O82">
            <v>0.14000000000000001</v>
          </cell>
          <cell r="P82">
            <v>0.19</v>
          </cell>
          <cell r="Q82">
            <v>0.123</v>
          </cell>
          <cell r="R82">
            <v>0.129</v>
          </cell>
          <cell r="S82">
            <v>6.5000000000000002E-2</v>
          </cell>
          <cell r="T82">
            <v>0.1</v>
          </cell>
          <cell r="U82">
            <v>0.115</v>
          </cell>
          <cell r="V82">
            <v>0.11899999999999999</v>
          </cell>
          <cell r="W82" t="str">
            <v>TOPCON</v>
          </cell>
          <cell r="X82" t="str">
            <v>černá</v>
          </cell>
          <cell r="Y82" t="str">
            <v>bílá/sklo</v>
          </cell>
          <cell r="Z82" t="str">
            <v>A-C</v>
          </cell>
          <cell r="AA82" t="str">
            <v>25 let</v>
          </cell>
          <cell r="AB82" t="str">
            <v>87,4/30 let</v>
          </cell>
          <cell r="AC82">
            <v>0.23</v>
          </cell>
          <cell r="AD82">
            <v>36</v>
          </cell>
          <cell r="AE82">
            <v>936</v>
          </cell>
          <cell r="AF82" t="str">
            <v>1762 x 1134 x 30mm</v>
          </cell>
          <cell r="AG82" t="str">
            <v>https://solsol.cz/plu/128462</v>
          </cell>
          <cell r="AH82" t="str">
            <v>FV panel Trina TSM-NEG9R.28 460Wp BF</v>
          </cell>
        </row>
        <row r="83">
          <cell r="C83">
            <v>128490</v>
          </cell>
          <cell r="D83">
            <v>490</v>
          </cell>
          <cell r="E83">
            <v>0.108</v>
          </cell>
          <cell r="F83">
            <v>0</v>
          </cell>
          <cell r="G83">
            <v>0.1</v>
          </cell>
          <cell r="H83">
            <v>0.15</v>
          </cell>
          <cell r="I83">
            <v>0.11899999999999999</v>
          </cell>
          <cell r="J83">
            <v>0.124</v>
          </cell>
          <cell r="K83">
            <v>0.13</v>
          </cell>
          <cell r="L83">
            <v>0.18</v>
          </cell>
          <cell r="M83">
            <v>0.122</v>
          </cell>
          <cell r="N83">
            <v>0.127</v>
          </cell>
          <cell r="O83">
            <v>0.16</v>
          </cell>
          <cell r="P83">
            <v>0.21</v>
          </cell>
          <cell r="Q83">
            <v>0.125</v>
          </cell>
          <cell r="R83">
            <v>0.13100000000000001</v>
          </cell>
          <cell r="S83">
            <v>7.0000000000000007E-2</v>
          </cell>
          <cell r="T83">
            <v>0.12</v>
          </cell>
          <cell r="U83">
            <v>0.11600000000000001</v>
          </cell>
          <cell r="V83">
            <v>0.121</v>
          </cell>
          <cell r="W83" t="str">
            <v>TOPCON</v>
          </cell>
          <cell r="X83" t="str">
            <v>černá</v>
          </cell>
          <cell r="Y83" t="str">
            <v>bílá/sklo</v>
          </cell>
          <cell r="Z83" t="str">
            <v>A-C</v>
          </cell>
          <cell r="AA83" t="str">
            <v>25 let</v>
          </cell>
          <cell r="AB83" t="str">
            <v>87,4/30 let</v>
          </cell>
          <cell r="AC83">
            <v>0.22500000000000001</v>
          </cell>
          <cell r="AD83">
            <v>36</v>
          </cell>
          <cell r="AE83">
            <v>936</v>
          </cell>
          <cell r="AF83" t="str">
            <v>1762 x 1134 x 30mm</v>
          </cell>
          <cell r="AG83" t="str">
            <v>https://solsol.cz/plu/128451</v>
          </cell>
          <cell r="AH83" t="str">
            <v>FV panel Trina TSM-NEG18R.28 490Wp BF</v>
          </cell>
        </row>
        <row r="84">
          <cell r="C84">
            <v>128504</v>
          </cell>
          <cell r="D84">
            <v>500</v>
          </cell>
          <cell r="E84">
            <v>0.10400000000000001</v>
          </cell>
          <cell r="F84">
            <v>1421</v>
          </cell>
          <cell r="G84">
            <v>0.14000000000000001</v>
          </cell>
          <cell r="H84">
            <v>0.17</v>
          </cell>
          <cell r="I84">
            <v>0.11899999999999999</v>
          </cell>
          <cell r="J84">
            <v>0.122</v>
          </cell>
          <cell r="K84">
            <v>0.15</v>
          </cell>
          <cell r="L84">
            <v>0.2</v>
          </cell>
          <cell r="M84">
            <v>0.12</v>
          </cell>
          <cell r="N84">
            <v>0.125</v>
          </cell>
          <cell r="O84">
            <v>0.18</v>
          </cell>
          <cell r="P84">
            <v>0.23</v>
          </cell>
          <cell r="Q84">
            <v>0.123</v>
          </cell>
          <cell r="R84">
            <v>0.128</v>
          </cell>
          <cell r="S84">
            <v>0.11000000000000001</v>
          </cell>
          <cell r="T84">
            <v>0.14000000000000001</v>
          </cell>
          <cell r="U84">
            <v>0.115</v>
          </cell>
          <cell r="V84">
            <v>0.11899999999999999</v>
          </cell>
          <cell r="W84" t="str">
            <v xml:space="preserve">TOPCON </v>
          </cell>
          <cell r="X84" t="str">
            <v>černá</v>
          </cell>
          <cell r="Y84" t="str">
            <v>bílá/sklo</v>
          </cell>
          <cell r="Z84" t="str">
            <v>A</v>
          </cell>
          <cell r="AA84" t="str">
            <v>25 let</v>
          </cell>
          <cell r="AB84" t="str">
            <v>87,4%/30 let</v>
          </cell>
          <cell r="AC84">
            <v>0.22500000000000001</v>
          </cell>
          <cell r="AD84">
            <v>36</v>
          </cell>
          <cell r="AE84">
            <v>864</v>
          </cell>
          <cell r="AF84" t="str">
            <v>1961x1134x30mm</v>
          </cell>
          <cell r="AG84" t="str">
            <v>https://solsol.cz/plu/128504</v>
          </cell>
          <cell r="AH84" t="str">
            <v>FV panel Trina TSM-NEG18R.28 500Wp BF</v>
          </cell>
        </row>
        <row r="85">
          <cell r="C85">
            <v>128506</v>
          </cell>
          <cell r="D85">
            <v>505</v>
          </cell>
          <cell r="E85">
            <v>9.5000000000000001E-2</v>
          </cell>
          <cell r="F85">
            <v>5156</v>
          </cell>
          <cell r="G85">
            <v>0.2</v>
          </cell>
          <cell r="H85">
            <v>0.23</v>
          </cell>
          <cell r="I85">
            <v>0.114</v>
          </cell>
          <cell r="J85">
            <v>0.11700000000000001</v>
          </cell>
          <cell r="K85">
            <v>0.22</v>
          </cell>
          <cell r="L85">
            <v>0.25</v>
          </cell>
          <cell r="M85">
            <v>0.11600000000000001</v>
          </cell>
          <cell r="N85">
            <v>0.11899999999999999</v>
          </cell>
          <cell r="O85">
            <v>0.24</v>
          </cell>
          <cell r="P85">
            <v>0.27</v>
          </cell>
          <cell r="Q85">
            <v>0.11799999999999999</v>
          </cell>
          <cell r="R85">
            <v>0.121</v>
          </cell>
          <cell r="S85">
            <v>0.13</v>
          </cell>
          <cell r="T85">
            <v>0.16</v>
          </cell>
          <cell r="U85">
            <v>0.107</v>
          </cell>
          <cell r="V85">
            <v>0.11</v>
          </cell>
          <cell r="W85" t="str">
            <v xml:space="preserve">TOPCON </v>
          </cell>
          <cell r="X85" t="str">
            <v>černá</v>
          </cell>
          <cell r="Y85" t="str">
            <v>bílá/sklo</v>
          </cell>
          <cell r="Z85" t="str">
            <v>A-C</v>
          </cell>
          <cell r="AA85" t="str">
            <v>25 let</v>
          </cell>
          <cell r="AB85" t="str">
            <v>87,4%/30 let</v>
          </cell>
          <cell r="AC85">
            <v>0.22700000000000001</v>
          </cell>
          <cell r="AD85">
            <v>36</v>
          </cell>
          <cell r="AE85">
            <v>864</v>
          </cell>
          <cell r="AF85" t="str">
            <v>1961x1134x30mm</v>
          </cell>
          <cell r="AG85" t="str">
            <v>https://solsol.cz/plu/128506</v>
          </cell>
          <cell r="AH85" t="str">
            <v>FV panel Trina TSM-NEG18R.28 505Wp BF</v>
          </cell>
        </row>
        <row r="86">
          <cell r="C86">
            <v>128505</v>
          </cell>
          <cell r="D86">
            <v>510</v>
          </cell>
          <cell r="E86">
            <v>0.10500000000000001</v>
          </cell>
          <cell r="F86">
            <v>25920</v>
          </cell>
          <cell r="G86">
            <v>0.06</v>
          </cell>
          <cell r="H86">
            <v>0.1</v>
          </cell>
          <cell r="I86">
            <v>0.111</v>
          </cell>
          <cell r="J86">
            <v>0.11600000000000001</v>
          </cell>
          <cell r="K86">
            <v>7.4999999999999997E-2</v>
          </cell>
          <cell r="L86">
            <v>0.11499999999999999</v>
          </cell>
          <cell r="M86">
            <v>0.113</v>
          </cell>
          <cell r="N86">
            <v>0.11700000000000001</v>
          </cell>
          <cell r="O86">
            <v>9.5000000000000001E-2</v>
          </cell>
          <cell r="P86">
            <v>0.13500000000000001</v>
          </cell>
          <cell r="Q86">
            <v>0.115</v>
          </cell>
          <cell r="R86">
            <v>0.11899999999999999</v>
          </cell>
          <cell r="S86">
            <v>4.9999999999999996E-2</v>
          </cell>
          <cell r="T86">
            <v>7.0000000000000007E-2</v>
          </cell>
          <cell r="U86">
            <v>0.11</v>
          </cell>
          <cell r="V86">
            <v>0.112</v>
          </cell>
          <cell r="W86" t="str">
            <v xml:space="preserve">TOPCON </v>
          </cell>
          <cell r="X86" t="str">
            <v>černá</v>
          </cell>
          <cell r="Y86" t="str">
            <v>bílá/sklo</v>
          </cell>
          <cell r="Z86" t="str">
            <v>A</v>
          </cell>
          <cell r="AA86" t="str">
            <v>25 let</v>
          </cell>
          <cell r="AB86" t="str">
            <v>87,4%/30 let</v>
          </cell>
          <cell r="AC86">
            <v>0.22500000000000001</v>
          </cell>
          <cell r="AD86">
            <v>36</v>
          </cell>
          <cell r="AE86">
            <v>864</v>
          </cell>
          <cell r="AF86" t="str">
            <v>1961x1134x30mm</v>
          </cell>
          <cell r="AG86" t="str">
            <v>https://solsol.cz/plu/128504</v>
          </cell>
          <cell r="AH86" t="str">
            <v>FV panel Trina TSM-NEG18R.28 510Wp BF</v>
          </cell>
        </row>
        <row r="87">
          <cell r="C87">
            <v>128602</v>
          </cell>
          <cell r="D87">
            <v>610</v>
          </cell>
          <cell r="E87">
            <v>0.10600000000000001</v>
          </cell>
          <cell r="F87">
            <v>5572</v>
          </cell>
          <cell r="G87">
            <v>0.04</v>
          </cell>
          <cell r="H87">
            <v>0.09</v>
          </cell>
          <cell r="I87">
            <v>0.11</v>
          </cell>
          <cell r="J87">
            <v>0.11600000000000001</v>
          </cell>
          <cell r="K87">
            <v>5.5E-2</v>
          </cell>
          <cell r="L87">
            <v>0.10500000000000001</v>
          </cell>
          <cell r="M87">
            <v>0.112</v>
          </cell>
          <cell r="N87">
            <v>0.11700000000000001</v>
          </cell>
          <cell r="O87">
            <v>7.4999999999999997E-2</v>
          </cell>
          <cell r="P87">
            <v>0.125</v>
          </cell>
          <cell r="Q87">
            <v>0.114</v>
          </cell>
          <cell r="R87">
            <v>0.11899999999999999</v>
          </cell>
          <cell r="S87">
            <v>0.04</v>
          </cell>
          <cell r="T87">
            <v>0.06</v>
          </cell>
          <cell r="U87">
            <v>0.11</v>
          </cell>
          <cell r="V87">
            <v>0.112</v>
          </cell>
          <cell r="W87" t="str">
            <v>TOPCon bifacial dual glass</v>
          </cell>
          <cell r="X87" t="str">
            <v>Stříbrná</v>
          </cell>
          <cell r="Y87" t="str">
            <v>bílá/sklo</v>
          </cell>
          <cell r="Z87" t="str">
            <v>A-C</v>
          </cell>
          <cell r="AA87" t="str">
            <v>12 let</v>
          </cell>
          <cell r="AB87" t="str">
            <v>87,4%/30 let</v>
          </cell>
          <cell r="AC87">
            <v>0.22600000000000001</v>
          </cell>
          <cell r="AD87">
            <v>36</v>
          </cell>
          <cell r="AE87">
            <v>720</v>
          </cell>
          <cell r="AF87" t="str">
            <v>2382x1134x30mm</v>
          </cell>
          <cell r="AG87" t="str">
            <v>https://solsol.cz/plu/128602</v>
          </cell>
          <cell r="AH87" t="str">
            <v>FV panel Trina TSM NEG19RC.20 610Wp SLV</v>
          </cell>
        </row>
        <row r="88">
          <cell r="C88">
            <v>128621</v>
          </cell>
          <cell r="D88">
            <v>620</v>
          </cell>
          <cell r="E88">
            <v>0.10300000000000001</v>
          </cell>
          <cell r="F88">
            <v>8640</v>
          </cell>
          <cell r="G88">
            <v>0.06</v>
          </cell>
          <cell r="H88">
            <v>0.11</v>
          </cell>
          <cell r="I88">
            <v>0.109</v>
          </cell>
          <cell r="J88">
            <v>0.114</v>
          </cell>
          <cell r="K88">
            <v>7.4999999999999997E-2</v>
          </cell>
          <cell r="L88">
            <v>0.125</v>
          </cell>
          <cell r="M88">
            <v>0.111</v>
          </cell>
          <cell r="N88">
            <v>0.11600000000000001</v>
          </cell>
          <cell r="O88">
            <v>9.5000000000000001E-2</v>
          </cell>
          <cell r="P88">
            <v>0.14500000000000002</v>
          </cell>
          <cell r="Q88">
            <v>0.113</v>
          </cell>
          <cell r="R88">
            <v>0.11799999999999999</v>
          </cell>
          <cell r="S88">
            <v>0.06</v>
          </cell>
          <cell r="T88">
            <v>0.08</v>
          </cell>
          <cell r="U88">
            <v>0.109</v>
          </cell>
          <cell r="V88">
            <v>0.111</v>
          </cell>
          <cell r="W88" t="str">
            <v>TOPCon bifacial dual glass</v>
          </cell>
          <cell r="X88" t="str">
            <v>Stříbrná</v>
          </cell>
          <cell r="Y88" t="str">
            <v>bílá/sklo</v>
          </cell>
          <cell r="Z88" t="str">
            <v>A-C</v>
          </cell>
          <cell r="AA88" t="str">
            <v>12 let</v>
          </cell>
          <cell r="AB88" t="str">
            <v>87,4%/30 let</v>
          </cell>
          <cell r="AC88">
            <v>0.22600000000000001</v>
          </cell>
          <cell r="AD88">
            <v>36</v>
          </cell>
          <cell r="AE88">
            <v>720</v>
          </cell>
          <cell r="AF88" t="str">
            <v>2382x1134x30mm</v>
          </cell>
          <cell r="AG88" t="str">
            <v>https://solsol.cz/plu/128621</v>
          </cell>
          <cell r="AH88" t="str">
            <v>FV panel Trina TSM NEG19RC.20 620Wp SLV</v>
          </cell>
        </row>
        <row r="89">
          <cell r="C89">
            <v>128670</v>
          </cell>
          <cell r="D89">
            <v>675</v>
          </cell>
          <cell r="E89">
            <v>0.13</v>
          </cell>
          <cell r="F89">
            <v>33</v>
          </cell>
          <cell r="G89">
            <v>-0.08</v>
          </cell>
          <cell r="H89">
            <v>-0.03</v>
          </cell>
          <cell r="I89">
            <v>0.12</v>
          </cell>
          <cell r="J89">
            <v>0.126</v>
          </cell>
          <cell r="K89">
            <v>-0.05</v>
          </cell>
          <cell r="L89">
            <v>0</v>
          </cell>
          <cell r="M89">
            <v>0.124</v>
          </cell>
          <cell r="N89">
            <v>0.13</v>
          </cell>
          <cell r="O89">
            <v>-0.02</v>
          </cell>
          <cell r="P89">
            <v>0.03</v>
          </cell>
          <cell r="Q89">
            <v>0.127</v>
          </cell>
          <cell r="R89">
            <v>0.13400000000000001</v>
          </cell>
          <cell r="S89">
            <v>-0.08</v>
          </cell>
          <cell r="T89">
            <v>-0.03</v>
          </cell>
          <cell r="U89">
            <v>0.12</v>
          </cell>
          <cell r="V89">
            <v>0.126</v>
          </cell>
          <cell r="W89" t="str">
            <v>TOPCON bifacial</v>
          </cell>
          <cell r="X89" t="str">
            <v>Stříbrná</v>
          </cell>
          <cell r="Y89" t="str">
            <v>bílá</v>
          </cell>
          <cell r="Z89" t="str">
            <v>A-C</v>
          </cell>
          <cell r="AA89" t="str">
            <v>12 let</v>
          </cell>
          <cell r="AB89" t="str">
            <v>87,4%/30 let</v>
          </cell>
          <cell r="AC89">
            <v>0.221</v>
          </cell>
          <cell r="AD89">
            <v>33</v>
          </cell>
          <cell r="AE89">
            <v>594</v>
          </cell>
          <cell r="AF89" t="str">
            <v>2384x1303x33mm</v>
          </cell>
          <cell r="AG89" t="str">
            <v>https://solsol.cz/plu/128670</v>
          </cell>
          <cell r="AH89" t="str">
            <v>FV panel Trina TSM-NEG21C.20 675Wp SLV</v>
          </cell>
        </row>
        <row r="90">
          <cell r="C90">
            <v>130440</v>
          </cell>
          <cell r="D90">
            <v>445</v>
          </cell>
          <cell r="E90">
            <v>0.158</v>
          </cell>
          <cell r="F90">
            <v>190</v>
          </cell>
          <cell r="G90">
            <v>-0.19</v>
          </cell>
          <cell r="H90">
            <v>-0.14499999999999999</v>
          </cell>
          <cell r="I90">
            <v>0.128</v>
          </cell>
          <cell r="J90">
            <v>0.13500000000000001</v>
          </cell>
          <cell r="K90">
            <v>-0.19</v>
          </cell>
          <cell r="L90">
            <v>-0.14499999999999999</v>
          </cell>
          <cell r="M90">
            <v>0.128</v>
          </cell>
          <cell r="N90">
            <v>0.13500000000000001</v>
          </cell>
          <cell r="O90">
            <v>-0.19</v>
          </cell>
          <cell r="P90">
            <v>-0.14499999999999999</v>
          </cell>
          <cell r="Q90">
            <v>0.128</v>
          </cell>
          <cell r="R90">
            <v>0.13500000000000001</v>
          </cell>
          <cell r="S90">
            <v>-0.19</v>
          </cell>
          <cell r="T90">
            <v>-0.14499999999999999</v>
          </cell>
          <cell r="U90">
            <v>0.128</v>
          </cell>
          <cell r="V90">
            <v>0.13500000000000001</v>
          </cell>
          <cell r="W90" t="str">
            <v xml:space="preserve">TOPCON ABC dual glass  </v>
          </cell>
          <cell r="X90" t="str">
            <v>černá</v>
          </cell>
          <cell r="Y90" t="str">
            <v>černá</v>
          </cell>
          <cell r="Z90" t="str">
            <v>A</v>
          </cell>
          <cell r="AA90" t="str">
            <v>25 let</v>
          </cell>
          <cell r="AB90" t="str">
            <v>88,85%/30 let</v>
          </cell>
          <cell r="AC90">
            <v>0.22800000000000001</v>
          </cell>
          <cell r="AD90">
            <v>36</v>
          </cell>
          <cell r="AE90">
            <v>936</v>
          </cell>
          <cell r="AF90" t="str">
            <v>1722x1134x30mm</v>
          </cell>
          <cell r="AG90" t="str">
            <v>https://solsol.cz/plu/130440</v>
          </cell>
          <cell r="AH90" t="str">
            <v>FV panel AIKO A445-MAH-54Db 445W FB</v>
          </cell>
        </row>
        <row r="91">
          <cell r="C91">
            <v>130454</v>
          </cell>
          <cell r="D91">
            <v>470</v>
          </cell>
          <cell r="E91">
            <v>0.12440000000000001</v>
          </cell>
          <cell r="F91">
            <v>10080</v>
          </cell>
          <cell r="G91">
            <v>7.0000000000000007E-2</v>
          </cell>
          <cell r="H91">
            <v>0.12</v>
          </cell>
          <cell r="I91">
            <v>0.13300000000000001</v>
          </cell>
          <cell r="J91">
            <v>0.13900000000000001</v>
          </cell>
          <cell r="K91">
            <v>0.1</v>
          </cell>
          <cell r="L91">
            <v>0.15</v>
          </cell>
          <cell r="M91">
            <v>0.13700000000000001</v>
          </cell>
          <cell r="N91">
            <v>0.14299999999999999</v>
          </cell>
          <cell r="O91">
            <v>0.13</v>
          </cell>
          <cell r="P91">
            <v>0.18</v>
          </cell>
          <cell r="Q91">
            <v>0.14099999999999999</v>
          </cell>
          <cell r="R91">
            <v>0.14699999999999999</v>
          </cell>
          <cell r="S91">
            <v>4.0000000000000008E-2</v>
          </cell>
          <cell r="T91">
            <v>0.09</v>
          </cell>
          <cell r="U91">
            <v>0.129</v>
          </cell>
          <cell r="V91">
            <v>0.13600000000000001</v>
          </cell>
          <cell r="W91" t="str">
            <v xml:space="preserve">TOPCON ABC single glass  </v>
          </cell>
          <cell r="X91" t="str">
            <v>černá</v>
          </cell>
          <cell r="Y91" t="str">
            <v>bílá</v>
          </cell>
          <cell r="Z91" t="str">
            <v>C</v>
          </cell>
          <cell r="AA91" t="str">
            <v>15 let</v>
          </cell>
          <cell r="AB91" t="str">
            <v>88,9%/30 let</v>
          </cell>
          <cell r="AC91">
            <v>0.23599999999999999</v>
          </cell>
          <cell r="AD91">
            <v>37</v>
          </cell>
          <cell r="AE91">
            <v>962</v>
          </cell>
          <cell r="AF91" t="str">
            <v>1757x1134x30mm</v>
          </cell>
          <cell r="AG91" t="str">
            <v>https://solsol.cz/plu/130454</v>
          </cell>
          <cell r="AH91" t="str">
            <v>FV panel AIKO A470-MAH-54Mw 470W BF</v>
          </cell>
        </row>
        <row r="92">
          <cell r="C92">
            <v>130456</v>
          </cell>
          <cell r="D92">
            <v>450</v>
          </cell>
          <cell r="E92">
            <v>0.13900000000000001</v>
          </cell>
          <cell r="F92">
            <v>419</v>
          </cell>
          <cell r="G92">
            <v>0</v>
          </cell>
          <cell r="H92">
            <v>0.05</v>
          </cell>
          <cell r="I92">
            <v>0.13900000000000001</v>
          </cell>
          <cell r="J92">
            <v>0.14599999999999999</v>
          </cell>
          <cell r="K92">
            <v>0.03</v>
          </cell>
          <cell r="L92">
            <v>0.08</v>
          </cell>
          <cell r="M92">
            <v>0.14299999999999999</v>
          </cell>
          <cell r="N92">
            <v>0.15</v>
          </cell>
          <cell r="O92">
            <v>0.06</v>
          </cell>
          <cell r="P92">
            <v>0.11</v>
          </cell>
          <cell r="Q92">
            <v>0.14699999999999999</v>
          </cell>
          <cell r="R92">
            <v>0.154</v>
          </cell>
          <cell r="S92">
            <v>0</v>
          </cell>
          <cell r="T92">
            <v>0.05</v>
          </cell>
          <cell r="U92">
            <v>0.13900000000000001</v>
          </cell>
          <cell r="V92">
            <v>0.14599999999999999</v>
          </cell>
          <cell r="W92" t="str">
            <v xml:space="preserve">TOPCON ABC single glass  </v>
          </cell>
          <cell r="X92" t="str">
            <v>Stříbrná</v>
          </cell>
          <cell r="Y92" t="str">
            <v>bílá</v>
          </cell>
          <cell r="Z92" t="str">
            <v>C</v>
          </cell>
          <cell r="AA92" t="str">
            <v>15 let</v>
          </cell>
          <cell r="AB92" t="str">
            <v>88,9%/30 let</v>
          </cell>
          <cell r="AC92">
            <v>0.22600000000000001</v>
          </cell>
          <cell r="AD92">
            <v>36</v>
          </cell>
          <cell r="AE92">
            <v>936</v>
          </cell>
          <cell r="AF92" t="str">
            <v>1757x1134x30mm</v>
          </cell>
          <cell r="AG92" t="str">
            <v>https://solsol.cz/plu/130456</v>
          </cell>
          <cell r="AH92" t="str">
            <v>FV panel AIKO Neostar 2N A450-MAH-54Mw 450W SLV</v>
          </cell>
        </row>
        <row r="93">
          <cell r="C93">
            <v>130458</v>
          </cell>
          <cell r="D93">
            <v>450</v>
          </cell>
          <cell r="E93">
            <v>0.13100000000000001</v>
          </cell>
          <cell r="F93">
            <v>-1035</v>
          </cell>
          <cell r="G93">
            <v>0.06</v>
          </cell>
          <cell r="H93">
            <v>0.1</v>
          </cell>
          <cell r="I93">
            <v>0.13900000000000001</v>
          </cell>
          <cell r="J93">
            <v>0.14399999999999999</v>
          </cell>
          <cell r="K93">
            <v>0.08</v>
          </cell>
          <cell r="L93">
            <v>0.12</v>
          </cell>
          <cell r="M93">
            <v>0.14099999999999999</v>
          </cell>
          <cell r="N93">
            <v>0.14699999999999999</v>
          </cell>
          <cell r="O93">
            <v>0.1</v>
          </cell>
          <cell r="P93">
            <v>0.14000000000000001</v>
          </cell>
          <cell r="Q93">
            <v>0.14399999999999999</v>
          </cell>
          <cell r="R93">
            <v>0.14899999999999999</v>
          </cell>
          <cell r="S93">
            <v>0.06</v>
          </cell>
          <cell r="T93">
            <v>0.1</v>
          </cell>
          <cell r="U93">
            <v>0.13900000000000001</v>
          </cell>
          <cell r="V93">
            <v>0.14399999999999999</v>
          </cell>
          <cell r="W93" t="str">
            <v xml:space="preserve">TOPCON ABC single glass  </v>
          </cell>
          <cell r="X93" t="str">
            <v>černá</v>
          </cell>
          <cell r="Y93" t="str">
            <v>černá</v>
          </cell>
          <cell r="Z93" t="str">
            <v>C</v>
          </cell>
          <cell r="AA93" t="str">
            <v>25 let</v>
          </cell>
          <cell r="AB93" t="str">
            <v>88,9%/30 let</v>
          </cell>
          <cell r="AC93">
            <v>0.22600000000000001</v>
          </cell>
          <cell r="AD93">
            <v>36</v>
          </cell>
          <cell r="AE93">
            <v>936</v>
          </cell>
          <cell r="AF93" t="str">
            <v>1757x1134x30mm</v>
          </cell>
          <cell r="AG93" t="str">
            <v>https://solsol.cz/plu/130458</v>
          </cell>
          <cell r="AH93" t="str">
            <v>FV panel AIKO Neostar 2S A450-MAH-54Mb 450W FB 30mm</v>
          </cell>
        </row>
        <row r="94">
          <cell r="C94">
            <v>130463</v>
          </cell>
          <cell r="D94">
            <v>450</v>
          </cell>
          <cell r="E94">
            <v>0.13100000000000001</v>
          </cell>
          <cell r="F94">
            <v>8256</v>
          </cell>
          <cell r="G94">
            <v>0.06</v>
          </cell>
          <cell r="H94">
            <v>0.1</v>
          </cell>
          <cell r="I94">
            <v>0.13900000000000001</v>
          </cell>
          <cell r="J94">
            <v>0.14399999999999999</v>
          </cell>
          <cell r="K94">
            <v>0.08</v>
          </cell>
          <cell r="L94">
            <v>0.12</v>
          </cell>
          <cell r="M94">
            <v>0.14099999999999999</v>
          </cell>
          <cell r="N94">
            <v>0.14699999999999999</v>
          </cell>
          <cell r="O94">
            <v>0.1</v>
          </cell>
          <cell r="P94">
            <v>0.14000000000000001</v>
          </cell>
          <cell r="Q94">
            <v>0.14399999999999999</v>
          </cell>
          <cell r="R94">
            <v>0.14899999999999999</v>
          </cell>
          <cell r="S94">
            <v>0.06</v>
          </cell>
          <cell r="T94">
            <v>0.1</v>
          </cell>
          <cell r="U94">
            <v>0.13900000000000001</v>
          </cell>
          <cell r="V94">
            <v>0.14399999999999999</v>
          </cell>
          <cell r="W94" t="str">
            <v xml:space="preserve">TOPCON ABC single glass  </v>
          </cell>
          <cell r="X94" t="str">
            <v>černá</v>
          </cell>
          <cell r="Y94" t="str">
            <v>černá</v>
          </cell>
          <cell r="Z94" t="str">
            <v>C</v>
          </cell>
          <cell r="AA94" t="str">
            <v>25 let</v>
          </cell>
          <cell r="AB94" t="str">
            <v>88,9%/30 let</v>
          </cell>
          <cell r="AC94">
            <v>0.22600000000000001</v>
          </cell>
          <cell r="AD94">
            <v>37</v>
          </cell>
          <cell r="AE94">
            <v>962</v>
          </cell>
          <cell r="AF94" t="str">
            <v>1757x1134x30mm</v>
          </cell>
          <cell r="AG94" t="str">
            <v>https://solsol.cz/plu/130463</v>
          </cell>
          <cell r="AH94" t="str">
            <v>FV panel AIKO Neostar 2S A450-MAH-54Mb 450W FB 30mm (962/cnt)</v>
          </cell>
        </row>
        <row r="95">
          <cell r="C95">
            <v>130459</v>
          </cell>
          <cell r="D95">
            <v>450</v>
          </cell>
          <cell r="E95">
            <v>0.104</v>
          </cell>
          <cell r="F95">
            <v>7635</v>
          </cell>
          <cell r="G95">
            <v>0.12</v>
          </cell>
          <cell r="H95">
            <v>0.16</v>
          </cell>
          <cell r="I95">
            <v>0.11600000000000001</v>
          </cell>
          <cell r="J95">
            <v>0.121</v>
          </cell>
          <cell r="K95">
            <v>0.14000000000000001</v>
          </cell>
          <cell r="L95">
            <v>0.18</v>
          </cell>
          <cell r="M95">
            <v>0.11899999999999999</v>
          </cell>
          <cell r="N95">
            <v>0.123</v>
          </cell>
          <cell r="O95">
            <v>0.16</v>
          </cell>
          <cell r="P95">
            <v>0.2</v>
          </cell>
          <cell r="Q95">
            <v>0.121</v>
          </cell>
          <cell r="R95">
            <v>0.125</v>
          </cell>
          <cell r="S95">
            <v>0.1</v>
          </cell>
          <cell r="T95">
            <v>0.14000000000000001</v>
          </cell>
          <cell r="U95">
            <v>0.114</v>
          </cell>
          <cell r="V95">
            <v>0.11899999999999999</v>
          </cell>
          <cell r="W95" t="str">
            <v xml:space="preserve">TOPCON ABC single glass  </v>
          </cell>
          <cell r="X95" t="str">
            <v>černá</v>
          </cell>
          <cell r="Y95" t="str">
            <v>bílá</v>
          </cell>
          <cell r="Z95" t="str">
            <v>C</v>
          </cell>
          <cell r="AA95" t="str">
            <v>15 let</v>
          </cell>
          <cell r="AB95" t="str">
            <v>88,85%/30 let</v>
          </cell>
          <cell r="AC95">
            <v>0.22600000000000001</v>
          </cell>
          <cell r="AD95">
            <v>36</v>
          </cell>
          <cell r="AE95">
            <v>936</v>
          </cell>
          <cell r="AF95" t="str">
            <v>1757x1134x30mm</v>
          </cell>
          <cell r="AG95" t="str">
            <v>https://solsol.cz/plu/130459</v>
          </cell>
          <cell r="AH95" t="str">
            <v>FV panel AIKO A450-MAH-54Mw 450W BF</v>
          </cell>
        </row>
        <row r="96">
          <cell r="C96">
            <v>130460</v>
          </cell>
          <cell r="D96">
            <v>460</v>
          </cell>
          <cell r="E96">
            <v>0.129</v>
          </cell>
          <cell r="F96">
            <v>32</v>
          </cell>
          <cell r="G96">
            <v>0.05</v>
          </cell>
          <cell r="H96">
            <v>0.09</v>
          </cell>
          <cell r="I96">
            <v>0.13500000000000001</v>
          </cell>
          <cell r="J96">
            <v>0.14099999999999999</v>
          </cell>
          <cell r="K96">
            <v>0.08</v>
          </cell>
          <cell r="L96">
            <v>0.12</v>
          </cell>
          <cell r="M96">
            <v>0.13900000000000001</v>
          </cell>
          <cell r="N96">
            <v>0.14399999999999999</v>
          </cell>
          <cell r="O96">
            <v>0.11</v>
          </cell>
          <cell r="P96">
            <v>0.15</v>
          </cell>
          <cell r="Q96">
            <v>0.14299999999999999</v>
          </cell>
          <cell r="R96">
            <v>0.14799999999999999</v>
          </cell>
          <cell r="S96">
            <v>0.05</v>
          </cell>
          <cell r="T96">
            <v>0.09</v>
          </cell>
          <cell r="U96">
            <v>0.13500000000000001</v>
          </cell>
          <cell r="V96">
            <v>0.14099999999999999</v>
          </cell>
          <cell r="W96" t="str">
            <v xml:space="preserve">TOPCON ABC single glass  </v>
          </cell>
          <cell r="X96" t="str">
            <v>černá</v>
          </cell>
          <cell r="Y96" t="str">
            <v>bílá</v>
          </cell>
          <cell r="Z96" t="str">
            <v>C</v>
          </cell>
          <cell r="AA96" t="str">
            <v>15 let</v>
          </cell>
          <cell r="AB96" t="str">
            <v>88,85%/30 let</v>
          </cell>
          <cell r="AC96">
            <v>0.23599999999999999</v>
          </cell>
          <cell r="AD96">
            <v>36</v>
          </cell>
          <cell r="AE96">
            <v>936</v>
          </cell>
          <cell r="AF96" t="str">
            <v>1757x1134x30mm</v>
          </cell>
          <cell r="AG96" t="str">
            <v>https://solsol.cz/plu/130460</v>
          </cell>
          <cell r="AH96" t="str">
            <v>FV panel AIKO A460-MAH-54Mw 460W BF 30mm</v>
          </cell>
        </row>
        <row r="97">
          <cell r="C97">
            <v>130472</v>
          </cell>
          <cell r="D97">
            <v>470</v>
          </cell>
          <cell r="E97">
            <v>0.12640000000000001</v>
          </cell>
          <cell r="F97" t="e">
            <v>#N/A</v>
          </cell>
          <cell r="G97">
            <v>7.0000000000000007E-2</v>
          </cell>
          <cell r="H97">
            <v>0.12</v>
          </cell>
          <cell r="I97">
            <v>0.13500000000000001</v>
          </cell>
          <cell r="J97">
            <v>0.14199999999999999</v>
          </cell>
          <cell r="K97">
            <v>0.1</v>
          </cell>
          <cell r="L97">
            <v>0.15</v>
          </cell>
          <cell r="M97">
            <v>0.13900000000000001</v>
          </cell>
          <cell r="N97">
            <v>0.14499999999999999</v>
          </cell>
          <cell r="O97">
            <v>0.13</v>
          </cell>
          <cell r="P97">
            <v>0.18</v>
          </cell>
          <cell r="Q97">
            <v>0.14299999999999999</v>
          </cell>
          <cell r="R97">
            <v>0.14899999999999999</v>
          </cell>
          <cell r="S97">
            <v>4.0000000000000008E-2</v>
          </cell>
          <cell r="T97">
            <v>0.09</v>
          </cell>
          <cell r="U97">
            <v>0.13100000000000001</v>
          </cell>
          <cell r="V97">
            <v>0.13800000000000001</v>
          </cell>
          <cell r="W97" t="str">
            <v xml:space="preserve">N-Type ABC single glass  </v>
          </cell>
          <cell r="X97" t="str">
            <v>černá</v>
          </cell>
          <cell r="Y97" t="str">
            <v>bílá</v>
          </cell>
          <cell r="Z97" t="str">
            <v>C</v>
          </cell>
          <cell r="AA97" t="str">
            <v>15 let</v>
          </cell>
          <cell r="AB97" t="str">
            <v>88,85%/30 let</v>
          </cell>
          <cell r="AC97">
            <v>0.23599999999999999</v>
          </cell>
          <cell r="AD97">
            <v>36</v>
          </cell>
          <cell r="AE97">
            <v>936</v>
          </cell>
          <cell r="AF97" t="str">
            <v>1757x1134x30mm</v>
          </cell>
          <cell r="AG97" t="str">
            <v>https://solsol.cz/plu/130472</v>
          </cell>
          <cell r="AH97" t="str">
            <v>FV panel AIKO A470-MAH-54Mw 470W BF (936 pcs/cnt)</v>
          </cell>
        </row>
        <row r="98">
          <cell r="C98">
            <v>130471</v>
          </cell>
          <cell r="D98">
            <v>475</v>
          </cell>
          <cell r="E98">
            <v>0.12939999999999999</v>
          </cell>
          <cell r="F98">
            <v>9599</v>
          </cell>
          <cell r="G98">
            <v>0.06</v>
          </cell>
          <cell r="H98">
            <v>0.1</v>
          </cell>
          <cell r="I98">
            <v>0.13700000000000001</v>
          </cell>
          <cell r="J98">
            <v>0.14199999999999999</v>
          </cell>
          <cell r="K98">
            <v>0.08</v>
          </cell>
          <cell r="L98">
            <v>0.12</v>
          </cell>
          <cell r="M98">
            <v>0.14000000000000001</v>
          </cell>
          <cell r="N98">
            <v>0.14499999999999999</v>
          </cell>
          <cell r="O98">
            <v>0.11</v>
          </cell>
          <cell r="P98">
            <v>0.16</v>
          </cell>
          <cell r="Q98">
            <v>0.14399999999999999</v>
          </cell>
          <cell r="R98">
            <v>0.15</v>
          </cell>
          <cell r="S98">
            <v>0.06</v>
          </cell>
          <cell r="T98">
            <v>0.1</v>
          </cell>
          <cell r="U98">
            <v>0.13700000000000001</v>
          </cell>
          <cell r="V98">
            <v>0.14199999999999999</v>
          </cell>
          <cell r="W98" t="str">
            <v xml:space="preserve">TOPCON ABC single glass  </v>
          </cell>
          <cell r="X98" t="str">
            <v>černá</v>
          </cell>
          <cell r="Y98" t="str">
            <v>bílá</v>
          </cell>
          <cell r="Z98" t="str">
            <v>C</v>
          </cell>
          <cell r="AA98" t="str">
            <v>15 let</v>
          </cell>
          <cell r="AB98" t="str">
            <v>88,85%/30 let</v>
          </cell>
          <cell r="AC98">
            <v>0.23799999999999999</v>
          </cell>
          <cell r="AD98">
            <v>37</v>
          </cell>
          <cell r="AE98">
            <v>962</v>
          </cell>
          <cell r="AF98" t="str">
            <v>1757x1134x30mm</v>
          </cell>
          <cell r="AG98" t="str">
            <v>https://solsol.cz/plu/130471</v>
          </cell>
          <cell r="AH98" t="str">
            <v>FV panel AIKO A460-MAH-54Mw 475W BF 30mm</v>
          </cell>
        </row>
        <row r="99">
          <cell r="C99">
            <v>130501</v>
          </cell>
          <cell r="D99">
            <v>500</v>
          </cell>
          <cell r="E99">
            <v>0.127</v>
          </cell>
          <cell r="F99">
            <v>-3883</v>
          </cell>
          <cell r="G99">
            <v>0.06</v>
          </cell>
          <cell r="H99">
            <v>0.1</v>
          </cell>
          <cell r="I99">
            <v>0.13500000000000001</v>
          </cell>
          <cell r="J99">
            <v>0.14000000000000001</v>
          </cell>
          <cell r="K99">
            <v>0.08</v>
          </cell>
          <cell r="L99">
            <v>0.13</v>
          </cell>
          <cell r="M99">
            <v>0.13700000000000001</v>
          </cell>
          <cell r="N99">
            <v>0.14399999999999999</v>
          </cell>
          <cell r="O99">
            <v>0.11</v>
          </cell>
          <cell r="P99">
            <v>0.16</v>
          </cell>
          <cell r="Q99">
            <v>0.14099999999999999</v>
          </cell>
          <cell r="R99">
            <v>0.14699999999999999</v>
          </cell>
          <cell r="S99">
            <v>0.06</v>
          </cell>
          <cell r="T99">
            <v>0.1</v>
          </cell>
          <cell r="U99">
            <v>0.13500000000000001</v>
          </cell>
          <cell r="V99">
            <v>0.14000000000000001</v>
          </cell>
          <cell r="W99" t="str">
            <v xml:space="preserve">TOPCON ABC single glass  </v>
          </cell>
          <cell r="X99" t="str">
            <v>černá</v>
          </cell>
          <cell r="Y99" t="str">
            <v>černá</v>
          </cell>
          <cell r="Z99" t="str">
            <v>C</v>
          </cell>
          <cell r="AA99" t="str">
            <v>25 let</v>
          </cell>
          <cell r="AB99" t="str">
            <v>88,85%/30 let</v>
          </cell>
          <cell r="AC99">
            <v>0.22600000000000001</v>
          </cell>
          <cell r="AD99">
            <v>37</v>
          </cell>
          <cell r="AE99">
            <v>888</v>
          </cell>
          <cell r="AF99" t="str">
            <v>1954x1134x30mm</v>
          </cell>
          <cell r="AG99" t="str">
            <v>https://solsol.cz/plu/130501</v>
          </cell>
          <cell r="AH99" t="str">
            <v>FV panel AIKO Neostar 2S A-MAH60Mb-500Wp FB</v>
          </cell>
        </row>
        <row r="100">
          <cell r="C100">
            <v>130510</v>
          </cell>
          <cell r="D100">
            <v>510</v>
          </cell>
          <cell r="E100">
            <v>0.122</v>
          </cell>
          <cell r="F100">
            <v>7026</v>
          </cell>
          <cell r="G100">
            <v>0.08</v>
          </cell>
          <cell r="H100">
            <v>0.12</v>
          </cell>
          <cell r="I100">
            <v>0.13200000000000001</v>
          </cell>
          <cell r="J100">
            <v>0.13700000000000001</v>
          </cell>
          <cell r="K100">
            <v>0.1</v>
          </cell>
          <cell r="L100">
            <v>0.14000000000000001</v>
          </cell>
          <cell r="M100">
            <v>0.13400000000000001</v>
          </cell>
          <cell r="N100">
            <v>0.13900000000000001</v>
          </cell>
          <cell r="O100">
            <v>0.12</v>
          </cell>
          <cell r="P100">
            <v>0.16</v>
          </cell>
          <cell r="Q100">
            <v>0.13700000000000001</v>
          </cell>
          <cell r="R100">
            <v>0.14199999999999999</v>
          </cell>
          <cell r="S100">
            <v>0.08</v>
          </cell>
          <cell r="T100">
            <v>0.12</v>
          </cell>
          <cell r="U100">
            <v>0.13200000000000001</v>
          </cell>
          <cell r="V100">
            <v>0.13700000000000001</v>
          </cell>
          <cell r="W100" t="str">
            <v xml:space="preserve">TOPCON ABC single glass  </v>
          </cell>
          <cell r="X100" t="str">
            <v>černá</v>
          </cell>
          <cell r="Y100" t="str">
            <v>černá</v>
          </cell>
          <cell r="Z100" t="str">
            <v>C</v>
          </cell>
          <cell r="AA100" t="str">
            <v>25 let</v>
          </cell>
          <cell r="AB100" t="str">
            <v>88,85%/30 let</v>
          </cell>
          <cell r="AC100">
            <v>0.22600000000000001</v>
          </cell>
          <cell r="AD100">
            <v>37</v>
          </cell>
          <cell r="AE100">
            <v>888</v>
          </cell>
          <cell r="AF100" t="str">
            <v>1954x1134x30mm</v>
          </cell>
          <cell r="AG100" t="str">
            <v>https://solsol.cz/plu/130501</v>
          </cell>
          <cell r="AH100" t="str">
            <v>FV panel AIKO Neostar 2S A-MAH60Mb-510Wp FB</v>
          </cell>
        </row>
        <row r="101">
          <cell r="C101">
            <v>130600</v>
          </cell>
          <cell r="D101">
            <v>600</v>
          </cell>
          <cell r="E101">
            <v>0.11699999999999999</v>
          </cell>
          <cell r="F101">
            <v>1650</v>
          </cell>
          <cell r="G101">
            <v>0.12</v>
          </cell>
          <cell r="H101">
            <v>0.16</v>
          </cell>
          <cell r="I101">
            <v>0.13100000000000001</v>
          </cell>
          <cell r="J101">
            <v>0.13600000000000001</v>
          </cell>
          <cell r="K101">
            <v>0.15</v>
          </cell>
          <cell r="L101">
            <v>0.19</v>
          </cell>
          <cell r="M101">
            <v>0.13500000000000001</v>
          </cell>
          <cell r="N101">
            <v>0.13900000000000001</v>
          </cell>
          <cell r="O101">
            <v>0.18</v>
          </cell>
          <cell r="P101">
            <v>0.23</v>
          </cell>
          <cell r="Q101">
            <v>0.13800000000000001</v>
          </cell>
          <cell r="R101">
            <v>0.14399999999999999</v>
          </cell>
          <cell r="S101">
            <v>0.09</v>
          </cell>
          <cell r="T101">
            <v>0.13</v>
          </cell>
          <cell r="U101">
            <v>0.128</v>
          </cell>
          <cell r="V101">
            <v>0.13200000000000001</v>
          </cell>
          <cell r="W101" t="str">
            <v xml:space="preserve">TOPCON ABC single glass  </v>
          </cell>
          <cell r="X101" t="str">
            <v>Stříbrná</v>
          </cell>
          <cell r="Y101" t="str">
            <v>bílá</v>
          </cell>
          <cell r="Z101" t="str">
            <v>C</v>
          </cell>
          <cell r="AA101" t="str">
            <v>15 let</v>
          </cell>
          <cell r="AB101" t="str">
            <v>88,85%/30 let</v>
          </cell>
          <cell r="AC101">
            <v>0.23200000000000001</v>
          </cell>
          <cell r="AD101">
            <v>36</v>
          </cell>
          <cell r="AE101">
            <v>720</v>
          </cell>
          <cell r="AF101" t="str">
            <v>2278x1134x35mm</v>
          </cell>
          <cell r="AG101" t="str">
            <v>https://solsol.cz/plu/130600</v>
          </cell>
          <cell r="AH101" t="str">
            <v>FV PANEL AIKO COMET 1N A600-MAH72Mw 600WP SLV</v>
          </cell>
        </row>
        <row r="102">
          <cell r="C102">
            <v>130610</v>
          </cell>
          <cell r="D102">
            <v>610</v>
          </cell>
          <cell r="E102">
            <v>0.11700000000000001</v>
          </cell>
          <cell r="F102">
            <v>0</v>
          </cell>
          <cell r="G102">
            <v>0.12</v>
          </cell>
          <cell r="H102">
            <v>0.16</v>
          </cell>
          <cell r="I102">
            <v>0.13100000000000001</v>
          </cell>
          <cell r="J102">
            <v>0.13600000000000001</v>
          </cell>
          <cell r="K102">
            <v>0.15</v>
          </cell>
          <cell r="L102">
            <v>0.19</v>
          </cell>
          <cell r="M102">
            <v>0.13500000000000001</v>
          </cell>
          <cell r="N102">
            <v>0.13900000000000001</v>
          </cell>
          <cell r="O102">
            <v>0.18</v>
          </cell>
          <cell r="P102">
            <v>0.23</v>
          </cell>
          <cell r="Q102">
            <v>0.13800000000000001</v>
          </cell>
          <cell r="R102">
            <v>0.14399999999999999</v>
          </cell>
          <cell r="S102">
            <v>0.09</v>
          </cell>
          <cell r="T102">
            <v>0.13</v>
          </cell>
          <cell r="U102">
            <v>0.128</v>
          </cell>
          <cell r="V102">
            <v>0.13200000000000001</v>
          </cell>
          <cell r="W102" t="str">
            <v xml:space="preserve">TOPCON ABC single glass  </v>
          </cell>
          <cell r="X102" t="str">
            <v>Stříbrná</v>
          </cell>
          <cell r="Y102" t="str">
            <v>bílá</v>
          </cell>
          <cell r="Z102" t="str">
            <v>C</v>
          </cell>
          <cell r="AA102" t="str">
            <v>15 let</v>
          </cell>
          <cell r="AB102" t="str">
            <v>88,8%/30 let</v>
          </cell>
          <cell r="AC102">
            <v>0.23599999999999999</v>
          </cell>
          <cell r="AD102">
            <v>31</v>
          </cell>
          <cell r="AE102">
            <v>660</v>
          </cell>
          <cell r="AF102" t="str">
            <v>2278x1134x35mm</v>
          </cell>
          <cell r="AG102" t="str">
            <v>https://solsol.cz/plu/130610</v>
          </cell>
          <cell r="AH102" t="str">
            <v>FV panel AIKO A610-MAH-72Mw 610Wp SLV</v>
          </cell>
        </row>
        <row r="103">
          <cell r="C103">
            <v>130613</v>
          </cell>
          <cell r="D103">
            <v>610</v>
          </cell>
          <cell r="E103">
            <v>0.11700000000000001</v>
          </cell>
          <cell r="F103">
            <v>1298</v>
          </cell>
          <cell r="G103">
            <v>0.12</v>
          </cell>
          <cell r="H103">
            <v>0.16</v>
          </cell>
          <cell r="I103">
            <v>0.13100000000000001</v>
          </cell>
          <cell r="J103">
            <v>0.13600000000000001</v>
          </cell>
          <cell r="K103">
            <v>0.15</v>
          </cell>
          <cell r="L103">
            <v>0.19</v>
          </cell>
          <cell r="M103">
            <v>0.13500000000000001</v>
          </cell>
          <cell r="N103">
            <v>0.13900000000000001</v>
          </cell>
          <cell r="O103">
            <v>0.18</v>
          </cell>
          <cell r="P103">
            <v>0.23</v>
          </cell>
          <cell r="Q103">
            <v>0.13800000000000001</v>
          </cell>
          <cell r="R103">
            <v>0.14399999999999999</v>
          </cell>
          <cell r="S103">
            <v>0.09</v>
          </cell>
          <cell r="T103">
            <v>0.13</v>
          </cell>
          <cell r="U103">
            <v>0.128</v>
          </cell>
          <cell r="V103">
            <v>0.13200000000000001</v>
          </cell>
          <cell r="W103" t="str">
            <v xml:space="preserve">TOPCON ABC single glass  </v>
          </cell>
          <cell r="X103" t="str">
            <v>Stříbrná</v>
          </cell>
          <cell r="Y103" t="str">
            <v>bílá</v>
          </cell>
          <cell r="Z103" t="str">
            <v>C</v>
          </cell>
          <cell r="AA103" t="str">
            <v>15 let</v>
          </cell>
          <cell r="AB103" t="str">
            <v>88,8%/30 let</v>
          </cell>
          <cell r="AC103">
            <v>0.23599999999999999</v>
          </cell>
          <cell r="AD103">
            <v>31</v>
          </cell>
          <cell r="AE103">
            <v>660</v>
          </cell>
          <cell r="AF103" t="str">
            <v>2278x1134x35mm</v>
          </cell>
          <cell r="AG103" t="str">
            <v>https://solsol.cz/plu/130613</v>
          </cell>
          <cell r="AH103" t="str">
            <v>FV panel AIKO A610-MAH-72Mw 610Wp SLV 660pcs/ctn</v>
          </cell>
        </row>
        <row r="104">
          <cell r="C104">
            <v>130640</v>
          </cell>
          <cell r="D104">
            <v>640</v>
          </cell>
          <cell r="E104">
            <v>0.11700000000000001</v>
          </cell>
          <cell r="F104">
            <v>1192</v>
          </cell>
          <cell r="G104">
            <v>0.12</v>
          </cell>
          <cell r="H104">
            <v>0.16</v>
          </cell>
          <cell r="I104">
            <v>0.13100000000000001</v>
          </cell>
          <cell r="J104">
            <v>0.13600000000000001</v>
          </cell>
          <cell r="K104">
            <v>0.15</v>
          </cell>
          <cell r="L104">
            <v>0.19</v>
          </cell>
          <cell r="M104">
            <v>0.13500000000000001</v>
          </cell>
          <cell r="N104">
            <v>0.13900000000000001</v>
          </cell>
          <cell r="O104">
            <v>0.18</v>
          </cell>
          <cell r="P104">
            <v>0.23</v>
          </cell>
          <cell r="Q104">
            <v>0.13800000000000001</v>
          </cell>
          <cell r="R104">
            <v>0.14399999999999999</v>
          </cell>
          <cell r="S104">
            <v>0.09</v>
          </cell>
          <cell r="T104">
            <v>0.13</v>
          </cell>
          <cell r="U104">
            <v>0.128</v>
          </cell>
          <cell r="V104">
            <v>0.13200000000000001</v>
          </cell>
          <cell r="W104" t="str">
            <v>TOPCON ABC double glass</v>
          </cell>
          <cell r="X104" t="str">
            <v>Stříbrná</v>
          </cell>
          <cell r="Y104" t="str">
            <v>bílá</v>
          </cell>
          <cell r="Z104" t="str">
            <v>C</v>
          </cell>
          <cell r="AA104" t="str">
            <v>25 let</v>
          </cell>
          <cell r="AB104" t="str">
            <v>88,85%/30 let</v>
          </cell>
          <cell r="AC104">
            <v>0.23699999999999999</v>
          </cell>
          <cell r="AD104">
            <v>36</v>
          </cell>
          <cell r="AE104">
            <v>684</v>
          </cell>
          <cell r="AF104" t="str">
            <v>2382x1134x30mm</v>
          </cell>
          <cell r="AG104" t="str">
            <v>https://solsol.cz/plu/130640</v>
          </cell>
          <cell r="AH104" t="str">
            <v>AIKO Stellar 1N+ AIKO-G-MCH72Dw 640W SLV</v>
          </cell>
        </row>
        <row r="105">
          <cell r="C105">
            <v>130466</v>
          </cell>
          <cell r="D105">
            <v>465</v>
          </cell>
          <cell r="E105">
            <v>0.11799999999999999</v>
          </cell>
          <cell r="F105">
            <v>8780</v>
          </cell>
          <cell r="G105">
            <v>0.12</v>
          </cell>
          <cell r="H105">
            <v>0.16</v>
          </cell>
          <cell r="I105">
            <v>0.13200000000000001</v>
          </cell>
          <cell r="J105">
            <v>0.13700000000000001</v>
          </cell>
          <cell r="K105">
            <v>0.15</v>
          </cell>
          <cell r="L105">
            <v>0.19</v>
          </cell>
          <cell r="M105">
            <v>0.13600000000000001</v>
          </cell>
          <cell r="N105">
            <v>0.14000000000000001</v>
          </cell>
          <cell r="O105">
            <v>0.18</v>
          </cell>
          <cell r="P105">
            <v>0.22</v>
          </cell>
          <cell r="Q105">
            <v>0.13900000000000001</v>
          </cell>
          <cell r="R105">
            <v>0.14399999999999999</v>
          </cell>
          <cell r="S105">
            <v>0.09</v>
          </cell>
          <cell r="T105">
            <v>0.13</v>
          </cell>
          <cell r="U105">
            <v>0.129</v>
          </cell>
          <cell r="V105">
            <v>0.13300000000000001</v>
          </cell>
          <cell r="W105" t="str">
            <v>TOPCON ABC double glass</v>
          </cell>
          <cell r="X105" t="str">
            <v>černá</v>
          </cell>
          <cell r="Y105" t="str">
            <v>bílá</v>
          </cell>
          <cell r="Z105" t="str">
            <v>A</v>
          </cell>
          <cell r="AA105" t="str">
            <v>25 let</v>
          </cell>
          <cell r="AB105" t="str">
            <v>88,85%/30 let</v>
          </cell>
          <cell r="AC105">
            <v>0.23599999999999999</v>
          </cell>
          <cell r="AD105">
            <v>37</v>
          </cell>
          <cell r="AE105">
            <v>962</v>
          </cell>
          <cell r="AF105" t="str">
            <v>1757x1134x30mm</v>
          </cell>
          <cell r="AG105" t="str">
            <v>https://solsol.cz/plu/130466</v>
          </cell>
          <cell r="AH105" t="str">
            <v>FV panel AIKO Neostar 2P+A465-MAH54Dw</v>
          </cell>
        </row>
        <row r="106">
          <cell r="C106">
            <v>130470</v>
          </cell>
          <cell r="D106">
            <v>470</v>
          </cell>
          <cell r="E106">
            <v>0.122</v>
          </cell>
          <cell r="F106">
            <v>12213</v>
          </cell>
          <cell r="G106">
            <v>0.1</v>
          </cell>
          <cell r="H106">
            <v>0.14000000000000001</v>
          </cell>
          <cell r="I106">
            <v>0.13400000000000001</v>
          </cell>
          <cell r="J106">
            <v>0.13900000000000001</v>
          </cell>
          <cell r="K106">
            <v>0.12</v>
          </cell>
          <cell r="L106">
            <v>0.16</v>
          </cell>
          <cell r="M106">
            <v>0.13700000000000001</v>
          </cell>
          <cell r="N106">
            <v>0.14199999999999999</v>
          </cell>
          <cell r="O106">
            <v>0.14000000000000001</v>
          </cell>
          <cell r="P106">
            <v>0.18</v>
          </cell>
          <cell r="Q106">
            <v>0.13900000000000001</v>
          </cell>
          <cell r="R106">
            <v>0.14399999999999999</v>
          </cell>
          <cell r="S106">
            <v>0.09</v>
          </cell>
          <cell r="T106">
            <v>0.11000000000000001</v>
          </cell>
          <cell r="U106">
            <v>0.13300000000000001</v>
          </cell>
          <cell r="V106">
            <v>0.13500000000000001</v>
          </cell>
          <cell r="W106" t="str">
            <v>TOPCON ABC double glass</v>
          </cell>
          <cell r="X106" t="str">
            <v>černá</v>
          </cell>
          <cell r="Y106" t="str">
            <v>bílá</v>
          </cell>
          <cell r="Z106" t="str">
            <v>A</v>
          </cell>
          <cell r="AA106" t="str">
            <v>25 let</v>
          </cell>
          <cell r="AB106" t="str">
            <v>88,85%/30 let</v>
          </cell>
          <cell r="AC106">
            <v>0.23599999999999999</v>
          </cell>
          <cell r="AD106">
            <v>37</v>
          </cell>
          <cell r="AE106">
            <v>962</v>
          </cell>
          <cell r="AF106" t="str">
            <v>1757x1134x30mm</v>
          </cell>
          <cell r="AG106" t="str">
            <v>https://solsol.cz/plu/130470</v>
          </cell>
          <cell r="AH106" t="str">
            <v>FV panel AIKO Neostar 2P+A470-MAH54Dw</v>
          </cell>
        </row>
        <row r="107">
          <cell r="C107">
            <v>130500</v>
          </cell>
          <cell r="D107">
            <v>440</v>
          </cell>
          <cell r="E107">
            <v>0.246</v>
          </cell>
          <cell r="F107">
            <v>0</v>
          </cell>
          <cell r="G107">
            <v>0.12</v>
          </cell>
          <cell r="H107">
            <v>0.16</v>
          </cell>
          <cell r="I107">
            <v>0.27600000000000002</v>
          </cell>
          <cell r="J107">
            <v>0.28499999999999998</v>
          </cell>
          <cell r="K107">
            <v>0.15</v>
          </cell>
          <cell r="L107">
            <v>0.19</v>
          </cell>
          <cell r="M107">
            <v>0.28299999999999997</v>
          </cell>
          <cell r="N107">
            <v>0.29299999999999998</v>
          </cell>
          <cell r="O107">
            <v>0.18</v>
          </cell>
          <cell r="P107">
            <v>0.22</v>
          </cell>
          <cell r="Q107">
            <v>0.28999999999999998</v>
          </cell>
          <cell r="R107">
            <v>0.3</v>
          </cell>
          <cell r="S107">
            <v>0.09</v>
          </cell>
          <cell r="T107">
            <v>0.13</v>
          </cell>
          <cell r="U107">
            <v>0.26800000000000002</v>
          </cell>
          <cell r="V107">
            <v>0.27800000000000002</v>
          </cell>
          <cell r="W107" t="str">
            <v xml:space="preserve">TOPCON ABC single glass  </v>
          </cell>
          <cell r="X107" t="str">
            <v>černá</v>
          </cell>
          <cell r="Y107" t="str">
            <v>bílá</v>
          </cell>
          <cell r="Z107" t="str">
            <v>C</v>
          </cell>
          <cell r="AA107" t="str">
            <v>12 let</v>
          </cell>
          <cell r="AB107" t="str">
            <v>90,6%/25 let</v>
          </cell>
          <cell r="AC107">
            <v>0.22</v>
          </cell>
          <cell r="AD107">
            <v>36</v>
          </cell>
          <cell r="AE107">
            <v>936</v>
          </cell>
          <cell r="AF107" t="str">
            <v>1762x1134x30mm</v>
          </cell>
          <cell r="AG107" t="str">
            <v>https://solsol.cz/plu/130500</v>
          </cell>
          <cell r="AH107" t="str">
            <v>FV panel AIKO Nebular A440-MAH54Tm 440Wp</v>
          </cell>
        </row>
        <row r="108">
          <cell r="C108">
            <v>130462</v>
          </cell>
          <cell r="D108">
            <v>460</v>
          </cell>
          <cell r="E108">
            <v>0.157</v>
          </cell>
          <cell r="F108">
            <v>900</v>
          </cell>
          <cell r="G108">
            <v>0.06</v>
          </cell>
          <cell r="H108">
            <v>0.1</v>
          </cell>
          <cell r="I108">
            <v>0.16600000000000001</v>
          </cell>
          <cell r="J108">
            <v>0.17299999999999999</v>
          </cell>
          <cell r="K108">
            <v>0.08</v>
          </cell>
          <cell r="L108">
            <v>0.12</v>
          </cell>
          <cell r="M108">
            <v>0.17</v>
          </cell>
          <cell r="N108">
            <v>0.17599999999999999</v>
          </cell>
          <cell r="O108">
            <v>0.11</v>
          </cell>
          <cell r="P108">
            <v>0.15</v>
          </cell>
          <cell r="Q108">
            <v>0.17399999999999999</v>
          </cell>
          <cell r="R108">
            <v>0.18099999999999999</v>
          </cell>
          <cell r="S108">
            <v>0.06</v>
          </cell>
          <cell r="T108">
            <v>0.1</v>
          </cell>
          <cell r="U108">
            <v>0.16600000000000001</v>
          </cell>
          <cell r="V108">
            <v>0.17299999999999999</v>
          </cell>
          <cell r="W108" t="str">
            <v xml:space="preserve">TOPCON ABC single glass  </v>
          </cell>
          <cell r="X108" t="str">
            <v>černá</v>
          </cell>
          <cell r="Y108" t="str">
            <v>černá</v>
          </cell>
          <cell r="Z108" t="str">
            <v>A</v>
          </cell>
          <cell r="AA108" t="str">
            <v>25 let</v>
          </cell>
          <cell r="AB108" t="str">
            <v>88,85%/30 let</v>
          </cell>
          <cell r="AC108">
            <v>0.23100000000000001</v>
          </cell>
          <cell r="AD108">
            <v>36</v>
          </cell>
          <cell r="AE108">
            <v>936</v>
          </cell>
          <cell r="AF108" t="str">
            <v>1757x1134x30mm</v>
          </cell>
          <cell r="AG108" t="str">
            <v>https://solsol.cz/plu/130462</v>
          </cell>
          <cell r="AH108" t="str">
            <v>FV panel AIKO Neostar 2S A460-A-MAH54Mb</v>
          </cell>
        </row>
        <row r="109">
          <cell r="C109">
            <v>130465</v>
          </cell>
          <cell r="D109">
            <v>460</v>
          </cell>
          <cell r="E109">
            <v>0.157</v>
          </cell>
          <cell r="F109">
            <v>11520</v>
          </cell>
          <cell r="G109">
            <v>0.06</v>
          </cell>
          <cell r="H109">
            <v>0.1</v>
          </cell>
          <cell r="I109">
            <v>0.16600000000000001</v>
          </cell>
          <cell r="J109">
            <v>0.17299999999999999</v>
          </cell>
          <cell r="K109">
            <v>0.08</v>
          </cell>
          <cell r="L109">
            <v>0.12</v>
          </cell>
          <cell r="M109">
            <v>0.17</v>
          </cell>
          <cell r="N109">
            <v>0.17599999999999999</v>
          </cell>
          <cell r="O109">
            <v>0.11</v>
          </cell>
          <cell r="P109">
            <v>0.15</v>
          </cell>
          <cell r="Q109">
            <v>0.17399999999999999</v>
          </cell>
          <cell r="R109">
            <v>0.18099999999999999</v>
          </cell>
          <cell r="S109">
            <v>0.06</v>
          </cell>
          <cell r="T109">
            <v>0.1</v>
          </cell>
          <cell r="U109">
            <v>0.16600000000000001</v>
          </cell>
          <cell r="V109">
            <v>0.17299999999999999</v>
          </cell>
          <cell r="W109" t="str">
            <v xml:space="preserve">TOPCON ABC single glass  </v>
          </cell>
          <cell r="X109" t="str">
            <v>černá</v>
          </cell>
          <cell r="Y109" t="str">
            <v>černá</v>
          </cell>
          <cell r="Z109" t="str">
            <v>A</v>
          </cell>
          <cell r="AA109" t="str">
            <v>25 let</v>
          </cell>
          <cell r="AB109" t="str">
            <v>88,85%/30 let</v>
          </cell>
          <cell r="AC109">
            <v>0.23100000000000001</v>
          </cell>
          <cell r="AD109">
            <v>37</v>
          </cell>
          <cell r="AE109">
            <v>962</v>
          </cell>
          <cell r="AF109" t="str">
            <v>1757x1134x30mm</v>
          </cell>
          <cell r="AG109" t="str">
            <v>https://solsol.cz/plu/130462</v>
          </cell>
          <cell r="AH109" t="str">
            <v>FV panel AIKO Neostar 2S A460-A-MAH54Mb (962/cnt)</v>
          </cell>
        </row>
        <row r="110">
          <cell r="C110">
            <v>130461</v>
          </cell>
          <cell r="D110">
            <v>640</v>
          </cell>
          <cell r="E110">
            <v>0.11799999999999999</v>
          </cell>
          <cell r="F110">
            <v>0</v>
          </cell>
          <cell r="G110">
            <v>0.12</v>
          </cell>
          <cell r="H110">
            <v>0.16</v>
          </cell>
          <cell r="I110">
            <v>0.13200000000000001</v>
          </cell>
          <cell r="J110">
            <v>0.13700000000000001</v>
          </cell>
          <cell r="K110">
            <v>0.15</v>
          </cell>
          <cell r="L110">
            <v>0.19</v>
          </cell>
          <cell r="M110">
            <v>0.13600000000000001</v>
          </cell>
          <cell r="N110">
            <v>0.14000000000000001</v>
          </cell>
          <cell r="O110">
            <v>0.18</v>
          </cell>
          <cell r="P110">
            <v>0.22</v>
          </cell>
          <cell r="Q110">
            <v>0.13900000000000001</v>
          </cell>
          <cell r="R110">
            <v>0.14399999999999999</v>
          </cell>
          <cell r="S110">
            <v>0.09</v>
          </cell>
          <cell r="T110">
            <v>0.13</v>
          </cell>
          <cell r="U110">
            <v>0.129</v>
          </cell>
          <cell r="V110">
            <v>0.13300000000000001</v>
          </cell>
          <cell r="W110" t="str">
            <v>ABC double glass</v>
          </cell>
          <cell r="X110" t="str">
            <v>Stříbrná</v>
          </cell>
          <cell r="Y110" t="str">
            <v>bílá</v>
          </cell>
          <cell r="Z110" t="str">
            <v>A</v>
          </cell>
          <cell r="AA110" t="str">
            <v>15 let</v>
          </cell>
          <cell r="AB110" t="str">
            <v>88,85%/30 let</v>
          </cell>
          <cell r="AC110">
            <v>0.23699999999999999</v>
          </cell>
          <cell r="AD110">
            <v>36</v>
          </cell>
          <cell r="AE110">
            <v>720</v>
          </cell>
          <cell r="AF110" t="str">
            <v>2382x1134x30mm</v>
          </cell>
          <cell r="AG110" t="str">
            <v>https://solsol.cz/plu/130461</v>
          </cell>
          <cell r="AH110" t="str">
            <v>FV panel AIKO Stellar 1N+ AIKO-G-MCH72Dw 640W SLV</v>
          </cell>
        </row>
        <row r="111">
          <cell r="C111">
            <v>130651</v>
          </cell>
          <cell r="D111">
            <v>650</v>
          </cell>
          <cell r="E111">
            <v>0.12</v>
          </cell>
          <cell r="F111">
            <v>-623</v>
          </cell>
          <cell r="G111">
            <v>0.09</v>
          </cell>
          <cell r="H111">
            <v>0.13</v>
          </cell>
          <cell r="I111">
            <v>0.13100000000000001</v>
          </cell>
          <cell r="J111">
            <v>0.13600000000000001</v>
          </cell>
          <cell r="K111">
            <v>0.12</v>
          </cell>
          <cell r="L111">
            <v>0.16</v>
          </cell>
          <cell r="M111">
            <v>0.13400000000000001</v>
          </cell>
          <cell r="N111">
            <v>0.13900000000000001</v>
          </cell>
          <cell r="O111">
            <v>0.15</v>
          </cell>
          <cell r="P111">
            <v>0.19</v>
          </cell>
          <cell r="Q111">
            <v>0.13800000000000001</v>
          </cell>
          <cell r="R111">
            <v>0.14299999999999999</v>
          </cell>
          <cell r="S111">
            <v>0.09</v>
          </cell>
          <cell r="T111">
            <v>0.1</v>
          </cell>
          <cell r="U111">
            <v>0.13100000000000001</v>
          </cell>
          <cell r="V111">
            <v>0.13200000000000001</v>
          </cell>
          <cell r="W111" t="str">
            <v>ABC double glass</v>
          </cell>
          <cell r="X111" t="str">
            <v>Stříbrná</v>
          </cell>
          <cell r="Y111" t="str">
            <v>bílá/sklo</v>
          </cell>
          <cell r="Z111" t="str">
            <v>A</v>
          </cell>
          <cell r="AA111" t="str">
            <v>15 let</v>
          </cell>
          <cell r="AB111" t="str">
            <v>88,85%/30 let</v>
          </cell>
          <cell r="AC111">
            <v>0.24099999999999999</v>
          </cell>
          <cell r="AD111">
            <v>36</v>
          </cell>
          <cell r="AE111">
            <v>684</v>
          </cell>
          <cell r="AF111" t="str">
            <v>2382x1134x30mm</v>
          </cell>
          <cell r="AG111" t="str">
            <v>https://solsol.cz/plu/130651</v>
          </cell>
          <cell r="AH111" t="str">
            <v>FV panel AIKO Stellar 1N+ AIKO-G-MCH72Dw 650W SLV</v>
          </cell>
        </row>
        <row r="112">
          <cell r="C112">
            <v>130652</v>
          </cell>
          <cell r="D112">
            <v>650</v>
          </cell>
          <cell r="E112">
            <v>0.12</v>
          </cell>
          <cell r="F112">
            <v>4320</v>
          </cell>
          <cell r="G112">
            <v>0.09</v>
          </cell>
          <cell r="H112">
            <v>0.13</v>
          </cell>
          <cell r="I112">
            <v>0.13100000000000001</v>
          </cell>
          <cell r="J112">
            <v>0.13600000000000001</v>
          </cell>
          <cell r="K112">
            <v>0.12</v>
          </cell>
          <cell r="L112">
            <v>0.16</v>
          </cell>
          <cell r="M112">
            <v>0.13400000000000001</v>
          </cell>
          <cell r="N112">
            <v>0.13900000000000001</v>
          </cell>
          <cell r="O112">
            <v>0.15</v>
          </cell>
          <cell r="P112">
            <v>0.19</v>
          </cell>
          <cell r="Q112">
            <v>0.13800000000000001</v>
          </cell>
          <cell r="R112">
            <v>0.14299999999999999</v>
          </cell>
          <cell r="S112">
            <v>0.09</v>
          </cell>
          <cell r="T112">
            <v>0.1</v>
          </cell>
          <cell r="U112">
            <v>0.13100000000000001</v>
          </cell>
          <cell r="V112">
            <v>0.13200000000000001</v>
          </cell>
          <cell r="W112" t="str">
            <v>ABC double glass</v>
          </cell>
          <cell r="X112" t="str">
            <v>Stříbrná</v>
          </cell>
          <cell r="Y112" t="str">
            <v>bílá/sklo</v>
          </cell>
          <cell r="Z112" t="str">
            <v>A</v>
          </cell>
          <cell r="AA112" t="str">
            <v>15 let</v>
          </cell>
          <cell r="AB112" t="str">
            <v>88,85%/30 let</v>
          </cell>
          <cell r="AC112">
            <v>0.24099999999999999</v>
          </cell>
          <cell r="AD112">
            <v>37</v>
          </cell>
          <cell r="AE112">
            <v>720</v>
          </cell>
          <cell r="AF112" t="str">
            <v>2382x1134x30mm</v>
          </cell>
          <cell r="AG112" t="str">
            <v>https://solsol.cz/plu/130651</v>
          </cell>
          <cell r="AH112" t="str">
            <v>FV panel AIKO Stellar 1N+ G650-MCH72Dw 650Wp SLV 720pcs/ctn (short cable)</v>
          </cell>
        </row>
        <row r="113">
          <cell r="C113">
            <v>130641</v>
          </cell>
          <cell r="D113">
            <v>645</v>
          </cell>
          <cell r="E113">
            <v>0.12000000000000001</v>
          </cell>
          <cell r="F113">
            <v>1440</v>
          </cell>
          <cell r="G113">
            <v>0.12</v>
          </cell>
          <cell r="H113">
            <v>0.16</v>
          </cell>
          <cell r="I113">
            <v>0.13400000000000001</v>
          </cell>
          <cell r="J113">
            <v>0.13900000000000001</v>
          </cell>
          <cell r="K113">
            <v>0.15</v>
          </cell>
          <cell r="L113">
            <v>0.19</v>
          </cell>
          <cell r="M113">
            <v>0.13800000000000001</v>
          </cell>
          <cell r="N113">
            <v>0.14299999999999999</v>
          </cell>
          <cell r="O113">
            <v>0.18</v>
          </cell>
          <cell r="P113">
            <v>0.23</v>
          </cell>
          <cell r="Q113">
            <v>0.14199999999999999</v>
          </cell>
          <cell r="R113">
            <v>0.14799999999999999</v>
          </cell>
          <cell r="S113">
            <v>0.09</v>
          </cell>
          <cell r="T113">
            <v>0.13</v>
          </cell>
          <cell r="U113">
            <v>0.13100000000000001</v>
          </cell>
          <cell r="V113">
            <v>0.13600000000000001</v>
          </cell>
          <cell r="W113" t="str">
            <v>TOPCON ABC double glass</v>
          </cell>
          <cell r="X113" t="str">
            <v>Stříbrná</v>
          </cell>
          <cell r="Y113" t="str">
            <v>bílá</v>
          </cell>
          <cell r="Z113" t="str">
            <v>C</v>
          </cell>
          <cell r="AA113" t="str">
            <v>25 let</v>
          </cell>
          <cell r="AB113" t="str">
            <v>88,85%/30 let</v>
          </cell>
          <cell r="AC113">
            <v>0.23699999999999999</v>
          </cell>
          <cell r="AD113">
            <v>36</v>
          </cell>
          <cell r="AE113">
            <v>720</v>
          </cell>
          <cell r="AF113" t="str">
            <v>2382x1134x30mm</v>
          </cell>
          <cell r="AG113" t="str">
            <v>https://solsol.cz/plu/130641</v>
          </cell>
          <cell r="AH113" t="str">
            <v>FV panel AIKO Stellar 1N+ G-MCH72Dw 645Wp SLV</v>
          </cell>
        </row>
        <row r="114">
          <cell r="C114">
            <v>131411</v>
          </cell>
          <cell r="D114">
            <v>410</v>
          </cell>
          <cell r="E114">
            <v>0.10299999999999999</v>
          </cell>
          <cell r="F114">
            <v>154</v>
          </cell>
          <cell r="G114">
            <v>0.06</v>
          </cell>
          <cell r="H114">
            <v>0.1</v>
          </cell>
          <cell r="I114">
            <v>0.109</v>
          </cell>
          <cell r="J114">
            <v>0.113</v>
          </cell>
          <cell r="K114">
            <v>0.08</v>
          </cell>
          <cell r="L114">
            <v>0.12</v>
          </cell>
          <cell r="M114">
            <v>0.111</v>
          </cell>
          <cell r="N114">
            <v>0.115</v>
          </cell>
          <cell r="O114">
            <v>0.1</v>
          </cell>
          <cell r="P114">
            <v>0.14000000000000001</v>
          </cell>
          <cell r="Q114">
            <v>0.113</v>
          </cell>
          <cell r="R114">
            <v>0.11700000000000001</v>
          </cell>
          <cell r="S114">
            <v>0.06</v>
          </cell>
          <cell r="T114">
            <v>0.1</v>
          </cell>
          <cell r="U114">
            <v>0.109</v>
          </cell>
          <cell r="V114">
            <v>0.113</v>
          </cell>
          <cell r="W114" t="str">
            <v>PERC</v>
          </cell>
          <cell r="X114" t="str">
            <v>Stříbrná</v>
          </cell>
          <cell r="Y114" t="str">
            <v>bílá</v>
          </cell>
          <cell r="Z114" t="str">
            <v>C</v>
          </cell>
          <cell r="AA114" t="str">
            <v>12 let</v>
          </cell>
          <cell r="AB114" t="str">
            <v>84,8%/25 let</v>
          </cell>
          <cell r="AC114">
            <v>0.21</v>
          </cell>
          <cell r="AD114">
            <v>36</v>
          </cell>
          <cell r="AE114">
            <v>936</v>
          </cell>
          <cell r="AF114" t="str">
            <v>1722x1134x30mm</v>
          </cell>
          <cell r="AG114" t="str">
            <v>https://solsol.cz/plu/131411</v>
          </cell>
          <cell r="AH114" t="str">
            <v>FV panel Qnsolar QNM182-HS54  SLV 410WP 30mm</v>
          </cell>
        </row>
        <row r="115">
          <cell r="C115">
            <v>131470</v>
          </cell>
          <cell r="D115">
            <v>470</v>
          </cell>
          <cell r="E115">
            <v>0.11700000000000001</v>
          </cell>
          <cell r="F115">
            <v>2194</v>
          </cell>
          <cell r="G115">
            <v>-0.02</v>
          </cell>
          <cell r="H115">
            <v>0.02</v>
          </cell>
          <cell r="I115">
            <v>0.115</v>
          </cell>
          <cell r="J115">
            <v>0.11899999999999999</v>
          </cell>
          <cell r="K115">
            <v>0</v>
          </cell>
          <cell r="L115">
            <v>0.04</v>
          </cell>
          <cell r="M115">
            <v>0.11700000000000001</v>
          </cell>
          <cell r="N115">
            <v>0.122</v>
          </cell>
          <cell r="O115">
            <v>0.02</v>
          </cell>
          <cell r="P115">
            <v>0.06</v>
          </cell>
          <cell r="Q115">
            <v>0.11899999999999999</v>
          </cell>
          <cell r="R115">
            <v>0.124</v>
          </cell>
          <cell r="S115">
            <v>-0.02</v>
          </cell>
          <cell r="T115">
            <v>0.02</v>
          </cell>
          <cell r="U115">
            <v>0.115</v>
          </cell>
          <cell r="V115">
            <v>0.11899999999999999</v>
          </cell>
          <cell r="W115" t="str">
            <v>TOPCON</v>
          </cell>
          <cell r="X115" t="str">
            <v>černá</v>
          </cell>
          <cell r="Y115" t="str">
            <v xml:space="preserve"> bílá</v>
          </cell>
          <cell r="Z115" t="str">
            <v>C</v>
          </cell>
          <cell r="AA115" t="str">
            <v>15 let</v>
          </cell>
          <cell r="AB115" t="str">
            <v>87,4%/30 let</v>
          </cell>
          <cell r="AC115">
            <v>0.2172</v>
          </cell>
          <cell r="AD115">
            <v>31</v>
          </cell>
          <cell r="AE115">
            <v>744</v>
          </cell>
          <cell r="AF115" t="str">
            <v>1908x1134x35mm</v>
          </cell>
          <cell r="AG115" t="str">
            <v>https://solsol.cz/plu/131470</v>
          </cell>
          <cell r="AH115" t="str">
            <v>FV panel Qnsolar QNN182-HS470-60 BF 470 Wp 35mm</v>
          </cell>
        </row>
        <row r="116">
          <cell r="C116">
            <v>109200</v>
          </cell>
          <cell r="D116">
            <v>200</v>
          </cell>
          <cell r="F116">
            <v>11</v>
          </cell>
          <cell r="I116">
            <v>1.1950000000000001</v>
          </cell>
          <cell r="J116">
            <v>1.1950000000000001</v>
          </cell>
          <cell r="M116">
            <v>1.1950000000000001</v>
          </cell>
          <cell r="N116">
            <v>1.1950000000000001</v>
          </cell>
          <cell r="Q116">
            <v>1.1950000000000001</v>
          </cell>
          <cell r="R116">
            <v>1.1950000000000001</v>
          </cell>
          <cell r="U116">
            <v>1.1950000000000001</v>
          </cell>
          <cell r="V116">
            <v>1.1950000000000001</v>
          </cell>
          <cell r="W116" t="str">
            <v>Přenosný panel</v>
          </cell>
          <cell r="X116" t="str">
            <v>černá</v>
          </cell>
          <cell r="Y116" t="str">
            <v>černá</v>
          </cell>
          <cell r="Z116" t="str">
            <v>C</v>
          </cell>
          <cell r="AA116" t="str">
            <v>2 let</v>
          </cell>
          <cell r="AG116" t="str">
            <v>https://solsol.cz/plu/109200</v>
          </cell>
          <cell r="AH116" t="str">
            <v>FV panel Growatt portable 200W</v>
          </cell>
        </row>
        <row r="117">
          <cell r="C117">
            <v>120101</v>
          </cell>
          <cell r="D117">
            <v>100</v>
          </cell>
          <cell r="E117">
            <v>0.7</v>
          </cell>
          <cell r="F117">
            <v>198</v>
          </cell>
          <cell r="G117">
            <v>0.15</v>
          </cell>
          <cell r="H117">
            <v>0.15</v>
          </cell>
          <cell r="I117">
            <v>0.80700000000000005</v>
          </cell>
          <cell r="J117">
            <v>0.80700000000000005</v>
          </cell>
          <cell r="K117">
            <v>0.2</v>
          </cell>
          <cell r="L117">
            <v>0.2</v>
          </cell>
          <cell r="M117">
            <v>0.84199999999999997</v>
          </cell>
          <cell r="N117">
            <v>0.84199999999999997</v>
          </cell>
          <cell r="O117">
            <v>0.25</v>
          </cell>
          <cell r="P117">
            <v>0.25</v>
          </cell>
          <cell r="Q117">
            <v>0.871</v>
          </cell>
          <cell r="R117">
            <v>0.871</v>
          </cell>
          <cell r="S117">
            <v>0.1</v>
          </cell>
          <cell r="T117">
            <v>0.1</v>
          </cell>
          <cell r="U117">
            <v>0.77190000000000003</v>
          </cell>
          <cell r="V117">
            <v>0.77190000000000003</v>
          </cell>
          <cell r="W117" t="str">
            <v>Přenosný panel</v>
          </cell>
          <cell r="X117" t="str">
            <v>černá</v>
          </cell>
          <cell r="Y117" t="str">
            <v>černá</v>
          </cell>
          <cell r="Z117" t="str">
            <v>C</v>
          </cell>
          <cell r="AA117" t="str">
            <v>2 let</v>
          </cell>
          <cell r="AG117" t="str">
            <v>https://solsol.cz/plu/120101</v>
          </cell>
          <cell r="AH117" t="str">
            <v>PV-Panel SOLSOL LL-YT100W mobilni panel</v>
          </cell>
        </row>
        <row r="118">
          <cell r="C118">
            <v>135580</v>
          </cell>
          <cell r="D118">
            <v>580</v>
          </cell>
          <cell r="E118">
            <v>0.11899999999999999</v>
          </cell>
          <cell r="F118">
            <v>432</v>
          </cell>
          <cell r="G118">
            <v>-0.09</v>
          </cell>
          <cell r="H118">
            <v>-0.05</v>
          </cell>
          <cell r="I118">
            <v>0.108</v>
          </cell>
          <cell r="J118">
            <v>0.113</v>
          </cell>
          <cell r="K118">
            <v>-0.05</v>
          </cell>
          <cell r="L118">
            <v>-0.01</v>
          </cell>
          <cell r="M118">
            <v>0.113</v>
          </cell>
          <cell r="N118">
            <v>0.11799999999999999</v>
          </cell>
          <cell r="O118">
            <v>-0.01</v>
          </cell>
          <cell r="P118">
            <v>0.04</v>
          </cell>
          <cell r="Q118">
            <v>0.11799999999999999</v>
          </cell>
          <cell r="R118">
            <v>0.124</v>
          </cell>
          <cell r="S118">
            <v>-0.09</v>
          </cell>
          <cell r="T118">
            <v>-0.05</v>
          </cell>
          <cell r="U118">
            <v>0.108</v>
          </cell>
          <cell r="V118">
            <v>0.113</v>
          </cell>
          <cell r="W118" t="str">
            <v>TOPCON bifacial</v>
          </cell>
          <cell r="X118" t="str">
            <v>Stříbrná</v>
          </cell>
          <cell r="Y118" t="str">
            <v>bílá/sklo</v>
          </cell>
          <cell r="Z118" t="str">
            <v>A</v>
          </cell>
          <cell r="AA118" t="str">
            <v>25 let</v>
          </cell>
          <cell r="AB118" t="str">
            <v>87,4%/30 let</v>
          </cell>
          <cell r="AC118">
            <v>0.22439999999999999</v>
          </cell>
          <cell r="AD118">
            <v>36</v>
          </cell>
          <cell r="AE118">
            <v>720</v>
          </cell>
          <cell r="AF118" t="str">
            <v>2279x1134x30mm</v>
          </cell>
          <cell r="AG118" t="str">
            <v>https://solsol.cz/plu/135580</v>
          </cell>
          <cell r="AH118" t="str">
            <v>FV panel Leapton LP182*199 M66 NB 580Wp</v>
          </cell>
        </row>
        <row r="121">
          <cell r="C121">
            <v>128431</v>
          </cell>
          <cell r="D121">
            <v>430</v>
          </cell>
          <cell r="E121">
            <v>0.13900000000000001</v>
          </cell>
          <cell r="F121">
            <v>772</v>
          </cell>
          <cell r="G121">
            <v>0</v>
          </cell>
          <cell r="H121">
            <v>0.05</v>
          </cell>
          <cell r="I121">
            <v>0.13900000000000001</v>
          </cell>
          <cell r="J121">
            <v>0.14599999999999999</v>
          </cell>
          <cell r="K121">
            <v>0.03</v>
          </cell>
          <cell r="L121">
            <v>0.08</v>
          </cell>
          <cell r="M121">
            <v>0.14299999999999999</v>
          </cell>
          <cell r="N121">
            <v>0.15</v>
          </cell>
          <cell r="O121">
            <v>0.06</v>
          </cell>
          <cell r="P121">
            <v>0.11</v>
          </cell>
          <cell r="Q121">
            <v>0.14699999999999999</v>
          </cell>
          <cell r="R121">
            <v>0.154</v>
          </cell>
          <cell r="S121">
            <v>0</v>
          </cell>
          <cell r="T121">
            <v>0.05</v>
          </cell>
          <cell r="U121">
            <v>0.13900000000000001</v>
          </cell>
          <cell r="V121">
            <v>0.14599999999999999</v>
          </cell>
          <cell r="W121" t="str">
            <v>TOPCON bifacial transparent</v>
          </cell>
          <cell r="X121" t="str">
            <v>černá</v>
          </cell>
          <cell r="Y121" t="str">
            <v>sklo</v>
          </cell>
          <cell r="Z121" t="str">
            <v>A-C</v>
          </cell>
          <cell r="AA121" t="str">
            <v>25 let</v>
          </cell>
          <cell r="AB121" t="str">
            <v>87,4%/30 let</v>
          </cell>
          <cell r="AC121">
            <v>0.22</v>
          </cell>
          <cell r="AD121">
            <v>36</v>
          </cell>
          <cell r="AE121">
            <v>936</v>
          </cell>
          <cell r="AF121" t="str">
            <v>1762x1134x30mm</v>
          </cell>
          <cell r="AG121" t="str">
            <v>https://solsol.cz/plu/128431</v>
          </cell>
          <cell r="AH121" t="str">
            <v>FV panel Trina TSM NEG9RC.27 430WP clear black</v>
          </cell>
        </row>
        <row r="122">
          <cell r="C122">
            <v>128440</v>
          </cell>
          <cell r="D122">
            <v>440</v>
          </cell>
          <cell r="E122">
            <v>0.13</v>
          </cell>
          <cell r="F122">
            <v>2502</v>
          </cell>
          <cell r="G122">
            <v>-0.09</v>
          </cell>
          <cell r="H122">
            <v>-0.04</v>
          </cell>
          <cell r="I122">
            <v>0.11799999999999999</v>
          </cell>
          <cell r="J122">
            <v>0.125</v>
          </cell>
          <cell r="K122">
            <v>-0.06</v>
          </cell>
          <cell r="L122">
            <v>-0.01</v>
          </cell>
          <cell r="M122">
            <v>0.122</v>
          </cell>
          <cell r="N122">
            <v>0.129</v>
          </cell>
          <cell r="O122">
            <v>-0.03</v>
          </cell>
          <cell r="P122">
            <v>0.02</v>
          </cell>
          <cell r="Q122">
            <v>0.126</v>
          </cell>
          <cell r="R122">
            <v>0.13300000000000001</v>
          </cell>
          <cell r="S122">
            <v>-0.115</v>
          </cell>
          <cell r="T122">
            <v>-0.06</v>
          </cell>
          <cell r="U122">
            <v>0.115</v>
          </cell>
          <cell r="V122">
            <v>0.122</v>
          </cell>
          <cell r="W122" t="str">
            <v xml:space="preserve">TOPCON  </v>
          </cell>
          <cell r="X122" t="str">
            <v>černá</v>
          </cell>
          <cell r="Y122" t="str">
            <v>bílá/ sklo</v>
          </cell>
          <cell r="Z122" t="str">
            <v>A</v>
          </cell>
          <cell r="AA122" t="str">
            <v>25 let</v>
          </cell>
          <cell r="AB122" t="str">
            <v>87,4% / 30 let</v>
          </cell>
          <cell r="AC122">
            <v>0.22</v>
          </cell>
          <cell r="AD122">
            <v>36</v>
          </cell>
          <cell r="AE122">
            <v>936</v>
          </cell>
          <cell r="AF122" t="str">
            <v>1762 x 1134 x 30 mm</v>
          </cell>
          <cell r="AG122" t="str">
            <v>https://solsol.cz/plu/128440</v>
          </cell>
          <cell r="AH122" t="str">
            <v>FV panel Trina TSM-NEG9R.28 440Wp BF</v>
          </cell>
        </row>
        <row r="123">
          <cell r="C123">
            <v>128452</v>
          </cell>
          <cell r="D123">
            <v>445</v>
          </cell>
          <cell r="E123">
            <v>0.10299999999999999</v>
          </cell>
          <cell r="F123">
            <v>918</v>
          </cell>
          <cell r="G123">
            <v>0.13</v>
          </cell>
          <cell r="H123">
            <v>0.18</v>
          </cell>
          <cell r="I123">
            <v>0.11600000000000001</v>
          </cell>
          <cell r="J123">
            <v>0.122</v>
          </cell>
          <cell r="K123">
            <v>0.16</v>
          </cell>
          <cell r="L123">
            <v>0.21</v>
          </cell>
          <cell r="M123">
            <v>0.11899999999999999</v>
          </cell>
          <cell r="N123">
            <v>0.125</v>
          </cell>
          <cell r="O123">
            <v>0.19</v>
          </cell>
          <cell r="P123">
            <v>0.24</v>
          </cell>
          <cell r="Q123">
            <v>0.123</v>
          </cell>
          <cell r="R123">
            <v>0.128</v>
          </cell>
          <cell r="S123">
            <v>0.1</v>
          </cell>
          <cell r="T123">
            <v>0.15</v>
          </cell>
          <cell r="U123">
            <v>0.113</v>
          </cell>
          <cell r="V123">
            <v>0.11799999999999999</v>
          </cell>
          <cell r="W123" t="str">
            <v>TOPCON</v>
          </cell>
          <cell r="X123" t="str">
            <v>černá</v>
          </cell>
          <cell r="Y123" t="str">
            <v>bílá/sklo</v>
          </cell>
          <cell r="Z123" t="str">
            <v>A-C</v>
          </cell>
          <cell r="AA123" t="str">
            <v>25 let</v>
          </cell>
          <cell r="AB123" t="str">
            <v>87,4/30 let</v>
          </cell>
          <cell r="AC123">
            <v>0.22500000000000001</v>
          </cell>
          <cell r="AD123">
            <v>36</v>
          </cell>
          <cell r="AE123">
            <v>936</v>
          </cell>
          <cell r="AF123" t="str">
            <v>1762 x 1134 x 30mm</v>
          </cell>
          <cell r="AG123" t="str">
            <v>https://solsol.cz/plu/128451</v>
          </cell>
          <cell r="AH123" t="str">
            <v>FV panel Trina TSM-NEG9R.28 445WP BF</v>
          </cell>
        </row>
        <row r="124">
          <cell r="C124">
            <v>128451</v>
          </cell>
          <cell r="D124">
            <v>450</v>
          </cell>
          <cell r="E124">
            <v>0.107</v>
          </cell>
          <cell r="F124">
            <v>10176</v>
          </cell>
          <cell r="G124">
            <v>0.11</v>
          </cell>
          <cell r="H124">
            <v>0.16</v>
          </cell>
          <cell r="I124">
            <v>0.11899999999999999</v>
          </cell>
          <cell r="J124">
            <v>0.124</v>
          </cell>
          <cell r="K124">
            <v>0.14000000000000001</v>
          </cell>
          <cell r="L124">
            <v>0.19</v>
          </cell>
          <cell r="M124">
            <v>0.122</v>
          </cell>
          <cell r="N124">
            <v>0.127</v>
          </cell>
          <cell r="O124">
            <v>0.17</v>
          </cell>
          <cell r="P124">
            <v>0.22</v>
          </cell>
          <cell r="Q124">
            <v>0.125</v>
          </cell>
          <cell r="R124">
            <v>0.13100000000000001</v>
          </cell>
          <cell r="S124">
            <v>0.08</v>
          </cell>
          <cell r="T124">
            <v>0.13</v>
          </cell>
          <cell r="U124">
            <v>0.11600000000000001</v>
          </cell>
          <cell r="V124">
            <v>0.121</v>
          </cell>
          <cell r="W124" t="str">
            <v>TOPCON</v>
          </cell>
          <cell r="X124" t="str">
            <v>černá</v>
          </cell>
          <cell r="Y124" t="str">
            <v>bílá/sklo</v>
          </cell>
          <cell r="Z124" t="str">
            <v>A-C</v>
          </cell>
          <cell r="AA124" t="str">
            <v>25 let</v>
          </cell>
          <cell r="AB124" t="str">
            <v>87,4/30 let</v>
          </cell>
          <cell r="AC124">
            <v>0.22500000000000001</v>
          </cell>
          <cell r="AD124">
            <v>36</v>
          </cell>
          <cell r="AE124">
            <v>936</v>
          </cell>
          <cell r="AF124" t="str">
            <v>1762 x 1134 x 30mm</v>
          </cell>
          <cell r="AG124" t="str">
            <v>https://solsol.cz/plu/128451</v>
          </cell>
          <cell r="AH124" t="str">
            <v>FV panel Trina TSM-NEG9R.28 450WP BF</v>
          </cell>
        </row>
        <row r="125">
          <cell r="C125">
            <v>128453</v>
          </cell>
          <cell r="D125">
            <v>455</v>
          </cell>
          <cell r="E125">
            <v>0.109</v>
          </cell>
          <cell r="F125">
            <v>21528</v>
          </cell>
          <cell r="G125">
            <v>0.09</v>
          </cell>
          <cell r="H125">
            <v>0.13</v>
          </cell>
          <cell r="I125">
            <v>0.11899999999999999</v>
          </cell>
          <cell r="J125">
            <v>0.123</v>
          </cell>
          <cell r="K125">
            <v>0.11</v>
          </cell>
          <cell r="L125">
            <v>0.16</v>
          </cell>
          <cell r="M125">
            <v>0.121</v>
          </cell>
          <cell r="N125">
            <v>0.126</v>
          </cell>
          <cell r="O125">
            <v>0.14000000000000001</v>
          </cell>
          <cell r="P125">
            <v>0.19</v>
          </cell>
          <cell r="Q125">
            <v>0.124</v>
          </cell>
          <cell r="R125">
            <v>0.13</v>
          </cell>
          <cell r="S125">
            <v>0.06</v>
          </cell>
          <cell r="T125">
            <v>0.1</v>
          </cell>
          <cell r="U125">
            <v>0.11600000000000001</v>
          </cell>
          <cell r="V125">
            <v>0.12</v>
          </cell>
          <cell r="W125" t="str">
            <v>TOPCON</v>
          </cell>
          <cell r="X125" t="str">
            <v>černá</v>
          </cell>
          <cell r="Y125" t="str">
            <v>bílá/sklo</v>
          </cell>
          <cell r="Z125" t="str">
            <v>A-C</v>
          </cell>
          <cell r="AA125" t="str">
            <v>25 let</v>
          </cell>
          <cell r="AB125" t="str">
            <v>87,4/30 let</v>
          </cell>
          <cell r="AC125">
            <v>0.22500000000000001</v>
          </cell>
          <cell r="AD125">
            <v>36</v>
          </cell>
          <cell r="AE125">
            <v>936</v>
          </cell>
          <cell r="AF125" t="str">
            <v>1762 x 1134 x 30mm</v>
          </cell>
          <cell r="AG125" t="str">
            <v>https://solsol.cz/plu/128451</v>
          </cell>
          <cell r="AH125" t="str">
            <v>FV panel Trina TSM-NEG9R.28 455WP BF</v>
          </cell>
        </row>
        <row r="126">
          <cell r="C126">
            <v>128490</v>
          </cell>
          <cell r="D126">
            <v>490</v>
          </cell>
          <cell r="E126">
            <v>0.108</v>
          </cell>
          <cell r="F126">
            <v>0</v>
          </cell>
          <cell r="G126">
            <v>0.1</v>
          </cell>
          <cell r="H126">
            <v>0.15</v>
          </cell>
          <cell r="I126">
            <v>0.11899999999999999</v>
          </cell>
          <cell r="J126">
            <v>0.124</v>
          </cell>
          <cell r="K126">
            <v>0.13</v>
          </cell>
          <cell r="L126">
            <v>0.18</v>
          </cell>
          <cell r="M126">
            <v>0.122</v>
          </cell>
          <cell r="N126">
            <v>0.127</v>
          </cell>
          <cell r="O126">
            <v>0.16</v>
          </cell>
          <cell r="P126">
            <v>0.21</v>
          </cell>
          <cell r="Q126">
            <v>0.125</v>
          </cell>
          <cell r="R126">
            <v>0.13100000000000001</v>
          </cell>
          <cell r="S126">
            <v>7.0000000000000007E-2</v>
          </cell>
          <cell r="T126">
            <v>0.12</v>
          </cell>
          <cell r="U126">
            <v>0.11600000000000001</v>
          </cell>
          <cell r="V126">
            <v>0.121</v>
          </cell>
          <cell r="W126" t="str">
            <v>TOPCON</v>
          </cell>
          <cell r="X126" t="str">
            <v>černá</v>
          </cell>
          <cell r="Y126" t="str">
            <v>bílá/sklo</v>
          </cell>
          <cell r="Z126" t="str">
            <v>A-C</v>
          </cell>
          <cell r="AA126" t="str">
            <v>25 let</v>
          </cell>
          <cell r="AB126" t="str">
            <v>87,4/30 let</v>
          </cell>
          <cell r="AC126">
            <v>0.22500000000000001</v>
          </cell>
          <cell r="AD126">
            <v>36</v>
          </cell>
          <cell r="AE126">
            <v>936</v>
          </cell>
          <cell r="AF126" t="str">
            <v>1762 x 1134 x 30mm</v>
          </cell>
          <cell r="AG126" t="str">
            <v>https://solsol.cz/plu/128451</v>
          </cell>
          <cell r="AH126" t="str">
            <v>FV panel Trina TSM-NEG18R.28 490Wp BF</v>
          </cell>
        </row>
        <row r="127">
          <cell r="C127">
            <v>128504</v>
          </cell>
          <cell r="D127">
            <v>500</v>
          </cell>
          <cell r="E127">
            <v>0.10400000000000001</v>
          </cell>
          <cell r="F127">
            <v>1421</v>
          </cell>
          <cell r="G127">
            <v>0.14000000000000001</v>
          </cell>
          <cell r="H127">
            <v>0.17</v>
          </cell>
          <cell r="I127">
            <v>0.11899999999999999</v>
          </cell>
          <cell r="J127">
            <v>0.122</v>
          </cell>
          <cell r="K127">
            <v>0.15</v>
          </cell>
          <cell r="L127">
            <v>0.2</v>
          </cell>
          <cell r="M127">
            <v>0.12</v>
          </cell>
          <cell r="N127">
            <v>0.125</v>
          </cell>
          <cell r="O127">
            <v>0.18</v>
          </cell>
          <cell r="P127">
            <v>0.23</v>
          </cell>
          <cell r="Q127">
            <v>0.123</v>
          </cell>
          <cell r="R127">
            <v>0.128</v>
          </cell>
          <cell r="S127">
            <v>0.11000000000000001</v>
          </cell>
          <cell r="T127">
            <v>0.14000000000000001</v>
          </cell>
          <cell r="U127">
            <v>0.115</v>
          </cell>
          <cell r="V127">
            <v>0.11899999999999999</v>
          </cell>
          <cell r="W127" t="str">
            <v xml:space="preserve">TOPCON </v>
          </cell>
          <cell r="X127" t="str">
            <v>černá</v>
          </cell>
          <cell r="Y127" t="str">
            <v>bílá/sklo</v>
          </cell>
          <cell r="Z127" t="str">
            <v>A</v>
          </cell>
          <cell r="AA127" t="str">
            <v>25 let</v>
          </cell>
          <cell r="AB127" t="str">
            <v>87,4%/30 let</v>
          </cell>
          <cell r="AC127">
            <v>0.22500000000000001</v>
          </cell>
          <cell r="AD127">
            <v>36</v>
          </cell>
          <cell r="AE127">
            <v>864</v>
          </cell>
          <cell r="AF127" t="str">
            <v>1961x1134x30mm</v>
          </cell>
          <cell r="AG127" t="str">
            <v>https://solsol.cz/plu/128504</v>
          </cell>
          <cell r="AH127" t="str">
            <v>FV panel Trina TSM-NEG18R.28 500Wp BF</v>
          </cell>
        </row>
        <row r="128">
          <cell r="C128">
            <v>128506</v>
          </cell>
          <cell r="D128">
            <v>505</v>
          </cell>
          <cell r="E128">
            <v>9.5000000000000001E-2</v>
          </cell>
          <cell r="F128">
            <v>5156</v>
          </cell>
          <cell r="G128">
            <v>0.2</v>
          </cell>
          <cell r="H128">
            <v>0.23</v>
          </cell>
          <cell r="I128">
            <v>0.114</v>
          </cell>
          <cell r="J128">
            <v>0.11700000000000001</v>
          </cell>
          <cell r="K128">
            <v>0.22</v>
          </cell>
          <cell r="L128">
            <v>0.25</v>
          </cell>
          <cell r="M128">
            <v>0.11600000000000001</v>
          </cell>
          <cell r="N128">
            <v>0.11899999999999999</v>
          </cell>
          <cell r="O128">
            <v>0.24</v>
          </cell>
          <cell r="P128">
            <v>0.27</v>
          </cell>
          <cell r="Q128">
            <v>0.11799999999999999</v>
          </cell>
          <cell r="R128">
            <v>0.121</v>
          </cell>
          <cell r="S128">
            <v>0.13</v>
          </cell>
          <cell r="T128">
            <v>0.16</v>
          </cell>
          <cell r="U128">
            <v>0.107</v>
          </cell>
          <cell r="V128">
            <v>0.11</v>
          </cell>
          <cell r="W128" t="str">
            <v xml:space="preserve">TOPCON </v>
          </cell>
          <cell r="X128" t="str">
            <v>černá</v>
          </cell>
          <cell r="Y128" t="str">
            <v>bílá/sklo</v>
          </cell>
          <cell r="Z128" t="str">
            <v>A-C</v>
          </cell>
          <cell r="AA128" t="str">
            <v>25 let</v>
          </cell>
          <cell r="AB128" t="str">
            <v>87,4%/30 let</v>
          </cell>
          <cell r="AC128">
            <v>0.22700000000000001</v>
          </cell>
          <cell r="AD128">
            <v>36</v>
          </cell>
          <cell r="AE128">
            <v>864</v>
          </cell>
          <cell r="AF128" t="str">
            <v>1961x1134x30mm</v>
          </cell>
          <cell r="AG128" t="str">
            <v>https://solsol.cz/plu/128506</v>
          </cell>
          <cell r="AH128" t="str">
            <v>FV panel Trina TSM-NEG18R.28 505Wp BF</v>
          </cell>
        </row>
        <row r="129">
          <cell r="C129">
            <v>128505</v>
          </cell>
          <cell r="D129">
            <v>510</v>
          </cell>
          <cell r="E129">
            <v>0.10500000000000001</v>
          </cell>
          <cell r="F129">
            <v>25920</v>
          </cell>
          <cell r="G129">
            <v>0.11</v>
          </cell>
          <cell r="H129">
            <v>0.14000000000000001</v>
          </cell>
          <cell r="I129">
            <v>0.11700000000000001</v>
          </cell>
          <cell r="J129">
            <v>0.12</v>
          </cell>
          <cell r="K129">
            <v>0.12</v>
          </cell>
          <cell r="L129">
            <v>0.16</v>
          </cell>
          <cell r="M129">
            <v>0.11799999999999999</v>
          </cell>
          <cell r="N129">
            <v>0.122</v>
          </cell>
          <cell r="O129">
            <v>0.14000000000000001</v>
          </cell>
          <cell r="P129">
            <v>0.2</v>
          </cell>
          <cell r="Q129">
            <v>0.12</v>
          </cell>
          <cell r="R129">
            <v>0.126</v>
          </cell>
          <cell r="S129">
            <v>0.08</v>
          </cell>
          <cell r="T129">
            <v>0.11000000000000001</v>
          </cell>
          <cell r="U129">
            <v>0.113</v>
          </cell>
          <cell r="V129">
            <v>0.11700000000000001</v>
          </cell>
          <cell r="W129" t="str">
            <v xml:space="preserve">TOPCON </v>
          </cell>
          <cell r="X129" t="str">
            <v>černá</v>
          </cell>
          <cell r="Y129" t="str">
            <v>bílá/sklo</v>
          </cell>
          <cell r="Z129" t="str">
            <v>A</v>
          </cell>
          <cell r="AA129" t="str">
            <v>25 let</v>
          </cell>
          <cell r="AB129" t="str">
            <v>87,4%/30 let</v>
          </cell>
          <cell r="AC129">
            <v>0.22500000000000001</v>
          </cell>
          <cell r="AD129">
            <v>36</v>
          </cell>
          <cell r="AE129">
            <v>864</v>
          </cell>
          <cell r="AF129" t="str">
            <v>1961x1134x30mm</v>
          </cell>
          <cell r="AG129" t="str">
            <v>https://solsol.cz/plu/128504</v>
          </cell>
          <cell r="AH129" t="str">
            <v>FV panel Trina TSM-NEG18R.28 510Wp BF</v>
          </cell>
        </row>
        <row r="130">
          <cell r="C130">
            <v>128602</v>
          </cell>
          <cell r="D130">
            <v>610</v>
          </cell>
          <cell r="E130">
            <v>0.10600000000000001</v>
          </cell>
          <cell r="F130">
            <v>5572</v>
          </cell>
          <cell r="G130">
            <v>0.11</v>
          </cell>
          <cell r="H130">
            <v>0.15</v>
          </cell>
          <cell r="I130">
            <v>0.11799999999999999</v>
          </cell>
          <cell r="J130">
            <v>0.122</v>
          </cell>
          <cell r="K130">
            <v>0.13</v>
          </cell>
          <cell r="L130">
            <v>0.18</v>
          </cell>
          <cell r="M130">
            <v>0.12</v>
          </cell>
          <cell r="N130">
            <v>0.125</v>
          </cell>
          <cell r="O130">
            <v>0.16</v>
          </cell>
          <cell r="P130">
            <v>0.21</v>
          </cell>
          <cell r="Q130">
            <v>0.123</v>
          </cell>
          <cell r="R130">
            <v>0.128</v>
          </cell>
          <cell r="S130">
            <v>0.08</v>
          </cell>
          <cell r="T130">
            <v>0.12</v>
          </cell>
          <cell r="U130">
            <v>0.114</v>
          </cell>
          <cell r="V130">
            <v>0.11899999999999999</v>
          </cell>
          <cell r="W130" t="str">
            <v>TOPCon bifacial dual glass</v>
          </cell>
          <cell r="X130" t="str">
            <v>Stříbrná</v>
          </cell>
          <cell r="Y130" t="str">
            <v>bílá/sklo</v>
          </cell>
          <cell r="Z130" t="str">
            <v>A-C</v>
          </cell>
          <cell r="AA130" t="str">
            <v>12 let</v>
          </cell>
          <cell r="AB130" t="str">
            <v>87,4%/30 let</v>
          </cell>
          <cell r="AC130">
            <v>0.22600000000000001</v>
          </cell>
          <cell r="AD130">
            <v>36</v>
          </cell>
          <cell r="AE130">
            <v>720</v>
          </cell>
          <cell r="AF130" t="str">
            <v>2382x1134x30mm</v>
          </cell>
          <cell r="AG130" t="str">
            <v>https://solsol.cz/plu/128602</v>
          </cell>
          <cell r="AH130" t="str">
            <v>FV panel Trina TSM NEG19RC.20 610Wp SLV</v>
          </cell>
        </row>
        <row r="131">
          <cell r="C131">
            <v>128621</v>
          </cell>
          <cell r="D131">
            <v>620</v>
          </cell>
          <cell r="E131">
            <v>0.10300000000000001</v>
          </cell>
          <cell r="F131">
            <v>8640</v>
          </cell>
          <cell r="G131">
            <v>0.13</v>
          </cell>
          <cell r="H131">
            <v>0.18</v>
          </cell>
          <cell r="I131">
            <v>0.11600000000000001</v>
          </cell>
          <cell r="J131">
            <v>0.122</v>
          </cell>
          <cell r="K131">
            <v>0.16</v>
          </cell>
          <cell r="L131">
            <v>0.21</v>
          </cell>
          <cell r="M131">
            <v>0.11899999999999999</v>
          </cell>
          <cell r="N131">
            <v>0.125</v>
          </cell>
          <cell r="O131">
            <v>0.19</v>
          </cell>
          <cell r="P131">
            <v>0.24</v>
          </cell>
          <cell r="Q131">
            <v>0.123</v>
          </cell>
          <cell r="R131">
            <v>0.128</v>
          </cell>
          <cell r="S131">
            <v>0.1</v>
          </cell>
          <cell r="T131">
            <v>0.15</v>
          </cell>
          <cell r="U131">
            <v>0.113</v>
          </cell>
          <cell r="V131">
            <v>0.11799999999999999</v>
          </cell>
          <cell r="W131" t="str">
            <v>TOPCon bifacial dual glass</v>
          </cell>
          <cell r="X131" t="str">
            <v>Stříbrná</v>
          </cell>
          <cell r="Y131" t="str">
            <v>bílá/sklo</v>
          </cell>
          <cell r="Z131" t="str">
            <v>A-C</v>
          </cell>
          <cell r="AA131" t="str">
            <v>12 let</v>
          </cell>
          <cell r="AB131" t="str">
            <v>87,4%/30 let</v>
          </cell>
          <cell r="AC131">
            <v>0.22600000000000001</v>
          </cell>
          <cell r="AD131">
            <v>36</v>
          </cell>
          <cell r="AE131">
            <v>720</v>
          </cell>
          <cell r="AF131" t="str">
            <v>2382x1134x30mm</v>
          </cell>
          <cell r="AG131" t="str">
            <v>https://solsol.cz/plu/128621</v>
          </cell>
          <cell r="AH131" t="str">
            <v>FV panel Trina TSM NEG19RC.20 620Wp SLV</v>
          </cell>
        </row>
        <row r="132">
          <cell r="C132">
            <v>128670</v>
          </cell>
          <cell r="D132">
            <v>675</v>
          </cell>
          <cell r="E132">
            <v>0.13</v>
          </cell>
          <cell r="F132">
            <v>33</v>
          </cell>
          <cell r="G132">
            <v>-0.08</v>
          </cell>
          <cell r="H132">
            <v>-0.03</v>
          </cell>
          <cell r="I132">
            <v>0.12</v>
          </cell>
          <cell r="J132">
            <v>0.126</v>
          </cell>
          <cell r="K132">
            <v>-0.05</v>
          </cell>
          <cell r="L132">
            <v>0</v>
          </cell>
          <cell r="M132">
            <v>0.124</v>
          </cell>
          <cell r="N132">
            <v>0.13</v>
          </cell>
          <cell r="O132">
            <v>-0.02</v>
          </cell>
          <cell r="P132">
            <v>0.03</v>
          </cell>
          <cell r="Q132">
            <v>0.127</v>
          </cell>
          <cell r="R132">
            <v>0.13400000000000001</v>
          </cell>
          <cell r="S132">
            <v>-0.08</v>
          </cell>
          <cell r="T132">
            <v>-0.03</v>
          </cell>
          <cell r="U132">
            <v>0.12</v>
          </cell>
          <cell r="V132">
            <v>0.126</v>
          </cell>
          <cell r="W132" t="str">
            <v>TOPCON bifacial</v>
          </cell>
          <cell r="X132" t="str">
            <v>Stříbrná</v>
          </cell>
          <cell r="Y132" t="str">
            <v>bílá</v>
          </cell>
          <cell r="Z132" t="str">
            <v>A-C</v>
          </cell>
          <cell r="AA132" t="str">
            <v>12 let</v>
          </cell>
          <cell r="AB132" t="str">
            <v>87,4%/30 let</v>
          </cell>
          <cell r="AC132">
            <v>0.221</v>
          </cell>
          <cell r="AD132">
            <v>33</v>
          </cell>
          <cell r="AE132">
            <v>594</v>
          </cell>
          <cell r="AF132" t="str">
            <v>2384x1303x33mm</v>
          </cell>
          <cell r="AG132" t="str">
            <v>https://solsol.cz/plu/128670</v>
          </cell>
          <cell r="AH132" t="str">
            <v>FV panel Trina TSM-NEG21C.20 675Wp SLV</v>
          </cell>
        </row>
      </sheetData>
      <sheetData sheetId="2"/>
      <sheetData sheetId="3">
        <row r="1">
          <cell r="E1" t="str">
            <v>PLU</v>
          </cell>
          <cell r="F1" t="str">
            <v>Název</v>
          </cell>
        </row>
        <row r="2">
          <cell r="E2">
            <v>201081</v>
          </cell>
          <cell r="F2" t="str">
            <v>AEG střídač AS-ICH02-8000-2/HV</v>
          </cell>
        </row>
        <row r="3">
          <cell r="E3">
            <v>201101</v>
          </cell>
          <cell r="F3" t="str">
            <v>AEG střídač AS-ICH02-10000-2/HV</v>
          </cell>
        </row>
        <row r="4">
          <cell r="E4">
            <v>201001</v>
          </cell>
          <cell r="F4" t="str">
            <v>AEG SET střídač AS-ICH02-10000-2/HV + AEG AS-BBH1-10000/HV V2</v>
          </cell>
        </row>
        <row r="5">
          <cell r="E5">
            <v>301100</v>
          </cell>
          <cell r="F5" t="str">
            <v>AEG AS-BBH1-10000/HV</v>
          </cell>
        </row>
        <row r="6">
          <cell r="E6">
            <v>301102</v>
          </cell>
          <cell r="F6" t="str">
            <v>AEG AS-BBH1-10000/HV V2</v>
          </cell>
        </row>
        <row r="7">
          <cell r="E7">
            <v>301150</v>
          </cell>
          <cell r="F7" t="str">
            <v>AEG AS-BBH1-15000/HV</v>
          </cell>
        </row>
        <row r="8">
          <cell r="E8">
            <v>501012</v>
          </cell>
          <cell r="F8" t="str">
            <v>AEG AS-BAC1-4/HV pararel box</v>
          </cell>
        </row>
        <row r="9">
          <cell r="E9">
            <v>501022</v>
          </cell>
          <cell r="F9" t="str">
            <v>AEG WIFI STICK</v>
          </cell>
        </row>
        <row r="10">
          <cell r="E10">
            <v>502043</v>
          </cell>
          <cell r="F10" t="str">
            <v>Solární kabel H1Z2Z2-K ČERNÝ 1x6.0mm2</v>
          </cell>
        </row>
        <row r="11">
          <cell r="E11">
            <v>502023</v>
          </cell>
          <cell r="F11" t="str">
            <v>Solární kabel H1Z2Z2-K ČERVENÝ  1x6.0mm2</v>
          </cell>
        </row>
        <row r="12">
          <cell r="E12">
            <v>823301</v>
          </cell>
          <cell r="F12" t="str">
            <v>R-FVE-G1 T1+T2</v>
          </cell>
        </row>
        <row r="13">
          <cell r="E13">
            <v>823302</v>
          </cell>
          <cell r="F13" t="str">
            <v>R-FVE-G2 T1+T2</v>
          </cell>
        </row>
        <row r="14">
          <cell r="E14">
            <v>823303</v>
          </cell>
          <cell r="F14" t="str">
            <v>R-FVE-A40-1 s AC svodičem T1+T2</v>
          </cell>
        </row>
        <row r="15">
          <cell r="E15">
            <v>823304</v>
          </cell>
          <cell r="F15" t="str">
            <v>R-FVE-A40-1 bez AC Svodiče T1+T2</v>
          </cell>
        </row>
        <row r="16">
          <cell r="E16">
            <v>823101</v>
          </cell>
          <cell r="F16" t="str">
            <v>R-FVE-A40-2</v>
          </cell>
        </row>
        <row r="17">
          <cell r="E17">
            <v>823401</v>
          </cell>
          <cell r="F17" t="str">
            <v>BOX T1+T2</v>
          </cell>
        </row>
        <row r="18">
          <cell r="E18">
            <v>823201</v>
          </cell>
          <cell r="F18" t="str">
            <v>A-Z Rozváděč DC1, T1 do 500V</v>
          </cell>
        </row>
        <row r="19">
          <cell r="E19">
            <v>523101</v>
          </cell>
          <cell r="F19" t="str">
            <v>AZTrouter SMART 3F</v>
          </cell>
        </row>
        <row r="20">
          <cell r="E20">
            <v>923000</v>
          </cell>
          <cell r="F20" t="str">
            <v>A-Z WATER INVERTER</v>
          </cell>
        </row>
        <row r="21">
          <cell r="E21">
            <v>820204</v>
          </cell>
          <cell r="F21" t="str">
            <v>DC BOX PHOENIX SOL-SC-1ST-0-DC-1MPPT</v>
          </cell>
        </row>
        <row r="22">
          <cell r="E22">
            <v>820203</v>
          </cell>
          <cell r="F22" t="str">
            <v>DC BOX PHOENIX SOL-SC-3ST-0-DC-1MPPT</v>
          </cell>
        </row>
        <row r="23">
          <cell r="E23">
            <v>514025</v>
          </cell>
          <cell r="F23" t="str">
            <v>Konektory MC4 32.0017P0001-UR</v>
          </cell>
        </row>
        <row r="24">
          <cell r="E24">
            <v>514015</v>
          </cell>
          <cell r="F24" t="str">
            <v>Konektory MC4 32.0016P0001-UR</v>
          </cell>
        </row>
        <row r="25">
          <cell r="E25">
            <v>208051</v>
          </cell>
          <cell r="F25" t="str">
            <v>GoodWe GW5K-ET</v>
          </cell>
        </row>
        <row r="26">
          <cell r="E26">
            <v>208081</v>
          </cell>
          <cell r="F26" t="str">
            <v>GoodWe GW8K-ET</v>
          </cell>
        </row>
        <row r="27">
          <cell r="E27">
            <v>208101</v>
          </cell>
          <cell r="F27" t="str">
            <v>GoodWe GW10K-ET</v>
          </cell>
        </row>
        <row r="28">
          <cell r="E28">
            <v>208102</v>
          </cell>
          <cell r="F28" t="str">
            <v>GoodWe GW10KN-ET</v>
          </cell>
        </row>
        <row r="29">
          <cell r="E29">
            <v>208150</v>
          </cell>
          <cell r="F29" t="str">
            <v>GoodWe GW15K-ET</v>
          </cell>
        </row>
        <row r="30">
          <cell r="E30">
            <v>208250</v>
          </cell>
          <cell r="F30" t="str">
            <v>GoodWe GW25K-ET</v>
          </cell>
        </row>
        <row r="31">
          <cell r="E31">
            <v>208290</v>
          </cell>
          <cell r="F31" t="str">
            <v>GoodWe GW29.9K-ET</v>
          </cell>
        </row>
        <row r="32">
          <cell r="E32">
            <v>208006</v>
          </cell>
          <cell r="F32" t="str">
            <v>GoodWe SET GoodWe GW10KN-ET + AEG AS-BBH1-10000/HV V2</v>
          </cell>
        </row>
        <row r="33">
          <cell r="E33">
            <v>208007</v>
          </cell>
          <cell r="F33" t="str">
            <v>GoodWe SET GoodWe GW10KN-ET + AEG AS-BBH1-10000/HV</v>
          </cell>
        </row>
        <row r="34">
          <cell r="E34">
            <v>208005</v>
          </cell>
          <cell r="F34" t="str">
            <v>GoodWe SET GW10KN-ET, 11,4kWh baterie</v>
          </cell>
        </row>
        <row r="35">
          <cell r="E35">
            <v>208001</v>
          </cell>
          <cell r="F35" t="str">
            <v>GoodWe SET GW15K-ET, 16,6kWh baterie</v>
          </cell>
        </row>
        <row r="36">
          <cell r="E36">
            <v>508101</v>
          </cell>
          <cell r="F36" t="str">
            <v>GoodWe Smart Meter GM3000</v>
          </cell>
        </row>
        <row r="37">
          <cell r="E37">
            <v>508103</v>
          </cell>
          <cell r="F37" t="str">
            <v>Goodwe Data Logging Stick Wifi/Lan</v>
          </cell>
        </row>
        <row r="38">
          <cell r="E38">
            <v>508105</v>
          </cell>
          <cell r="F38" t="str">
            <v>Goodwe Data Logging Stick Wifi/Lan/BT</v>
          </cell>
        </row>
        <row r="39">
          <cell r="E39">
            <v>209080</v>
          </cell>
          <cell r="F39" t="str">
            <v>Growatt microinverter NEO 800M-X (WIFI)</v>
          </cell>
        </row>
        <row r="40">
          <cell r="E40">
            <v>209039</v>
          </cell>
          <cell r="F40" t="str">
            <v>Growattt SET NEO 800M-X + Power cord 5m + Growatt Noah 2000</v>
          </cell>
        </row>
        <row r="41">
          <cell r="E41">
            <v>209020</v>
          </cell>
          <cell r="F41" t="str">
            <v>Growatt MIC2000TL-X</v>
          </cell>
        </row>
        <row r="42">
          <cell r="E42">
            <v>209021</v>
          </cell>
          <cell r="F42" t="str">
            <v>Growatt MIC2500TL-X</v>
          </cell>
        </row>
        <row r="43">
          <cell r="E43">
            <v>209022</v>
          </cell>
          <cell r="F43" t="str">
            <v>Growatt MIN2500TL-X</v>
          </cell>
        </row>
        <row r="44">
          <cell r="E44">
            <v>209031</v>
          </cell>
          <cell r="F44" t="str">
            <v>Growatt MIC3300TL-X</v>
          </cell>
        </row>
        <row r="45">
          <cell r="E45">
            <v>209032</v>
          </cell>
          <cell r="F45" t="str">
            <v>Growatt MIN3600TL-XE</v>
          </cell>
        </row>
        <row r="46">
          <cell r="E46">
            <v>209040</v>
          </cell>
          <cell r="F46" t="str">
            <v>Growatt MIN4200TL-XH</v>
          </cell>
        </row>
        <row r="47">
          <cell r="E47">
            <v>209060</v>
          </cell>
          <cell r="F47" t="str">
            <v>Growattt MIN6000 TL-XH</v>
          </cell>
        </row>
        <row r="48">
          <cell r="E48">
            <v>209038</v>
          </cell>
          <cell r="F48" t="str">
            <v>Growattt SET MIN6000 TL-XH 7,5 kWh baterie</v>
          </cell>
        </row>
        <row r="49">
          <cell r="E49">
            <v>209052</v>
          </cell>
          <cell r="F49" t="str">
            <v>Growatt MOD5000TL3-X</v>
          </cell>
        </row>
        <row r="50">
          <cell r="E50">
            <v>209082</v>
          </cell>
          <cell r="F50" t="str">
            <v>Growatt MOD8000TL3-X</v>
          </cell>
        </row>
        <row r="51">
          <cell r="E51">
            <v>209105</v>
          </cell>
          <cell r="F51" t="str">
            <v>Growatt MOD 10KTL3-XH</v>
          </cell>
        </row>
        <row r="52">
          <cell r="E52">
            <v>209152</v>
          </cell>
          <cell r="F52" t="str">
            <v>Growatt MOD15KTL3-X</v>
          </cell>
        </row>
        <row r="53">
          <cell r="E53">
            <v>209201</v>
          </cell>
          <cell r="F53" t="str">
            <v>Growatt MID20KTL3-X</v>
          </cell>
        </row>
        <row r="54">
          <cell r="E54">
            <v>209251</v>
          </cell>
          <cell r="F54" t="str">
            <v>Growatt MID25KTL3-X1</v>
          </cell>
        </row>
        <row r="55">
          <cell r="E55">
            <v>209301</v>
          </cell>
          <cell r="F55" t="str">
            <v>Growatt MID 30KTL3-X</v>
          </cell>
        </row>
        <row r="56">
          <cell r="E56">
            <v>209361</v>
          </cell>
          <cell r="F56" t="str">
            <v>Growatt MID36KTL3-X</v>
          </cell>
        </row>
        <row r="57">
          <cell r="E57">
            <v>209503</v>
          </cell>
          <cell r="F57" t="str">
            <v>Growatt MID50KTL3-X2</v>
          </cell>
        </row>
        <row r="58">
          <cell r="E58">
            <v>209801</v>
          </cell>
          <cell r="F58" t="str">
            <v>Growatt MAX 80 KTL3 LV</v>
          </cell>
        </row>
        <row r="59">
          <cell r="E59">
            <v>209012</v>
          </cell>
          <cell r="F59" t="str">
            <v>Growatt MAX 100 KTL3-X LV</v>
          </cell>
        </row>
        <row r="60">
          <cell r="E60">
            <v>209013</v>
          </cell>
          <cell r="F60" t="str">
            <v>Growatt MAX 110 KTL3-X LV</v>
          </cell>
        </row>
        <row r="61">
          <cell r="E61">
            <v>209014</v>
          </cell>
          <cell r="F61" t="str">
            <v>Growatt MAX 120 KTL3-X LV</v>
          </cell>
        </row>
        <row r="62">
          <cell r="E62">
            <v>209015</v>
          </cell>
          <cell r="F62" t="str">
            <v>Growatt MAX 125 KTL3-X LV</v>
          </cell>
        </row>
        <row r="63">
          <cell r="E63">
            <v>209030</v>
          </cell>
          <cell r="F63" t="str">
            <v>Growatt SPF3500ES</v>
          </cell>
        </row>
        <row r="64">
          <cell r="E64">
            <v>209061</v>
          </cell>
          <cell r="F64" t="str">
            <v>Growatt SPF6000ES PLUS (WIFI)</v>
          </cell>
        </row>
        <row r="65">
          <cell r="E65">
            <v>209062</v>
          </cell>
          <cell r="F65" t="str">
            <v>Growatt SPE 6000 TLHVM-G2</v>
          </cell>
        </row>
        <row r="66">
          <cell r="E66">
            <v>309054</v>
          </cell>
          <cell r="F66" t="str">
            <v>Growatt Hope 5.0L-B1</v>
          </cell>
        </row>
        <row r="67">
          <cell r="E67">
            <v>509502</v>
          </cell>
          <cell r="F67" t="str">
            <v>Growatt HOPE5.0L-B1-Kit</v>
          </cell>
        </row>
        <row r="68">
          <cell r="E68">
            <v>309051</v>
          </cell>
          <cell r="F68" t="str">
            <v>Growatt AXE 5.0L C1 battery</v>
          </cell>
        </row>
        <row r="69">
          <cell r="E69">
            <v>509024</v>
          </cell>
          <cell r="F69" t="str">
            <v>Growatt AXE 5.0L Battery Cable+Base</v>
          </cell>
        </row>
        <row r="70">
          <cell r="E70">
            <v>209036</v>
          </cell>
          <cell r="F70" t="str">
            <v>Growatt SPH3600TL BL-UP</v>
          </cell>
        </row>
        <row r="71">
          <cell r="E71">
            <v>209051</v>
          </cell>
          <cell r="F71" t="str">
            <v>Growatt SPH5000TL3 BH-UP</v>
          </cell>
        </row>
        <row r="72">
          <cell r="E72">
            <v>209081</v>
          </cell>
          <cell r="F72" t="str">
            <v>Growatt SPH8000TL3 BH-UP</v>
          </cell>
        </row>
        <row r="73">
          <cell r="E73">
            <v>209101</v>
          </cell>
          <cell r="F73" t="str">
            <v>Growatt SPH10000TL3 BH-UP</v>
          </cell>
        </row>
        <row r="74">
          <cell r="E74">
            <v>309021</v>
          </cell>
          <cell r="F74" t="str">
            <v>Growatt ARK 2.5H-A1</v>
          </cell>
        </row>
        <row r="75">
          <cell r="E75">
            <v>309023</v>
          </cell>
          <cell r="F75" t="str">
            <v>Growatt ARK 2.5H-A2</v>
          </cell>
        </row>
        <row r="76">
          <cell r="E76">
            <v>509022</v>
          </cell>
          <cell r="F76" t="str">
            <v>Growatt ARK 2.5H-A1 Cable</v>
          </cell>
        </row>
        <row r="77">
          <cell r="E77">
            <v>509028</v>
          </cell>
          <cell r="F77" t="str">
            <v>Growatt XH ARK 2.5H-A1 Cable</v>
          </cell>
        </row>
        <row r="78">
          <cell r="E78">
            <v>309001</v>
          </cell>
          <cell r="F78" t="str">
            <v>Growatt ARK 2.5H-A1 BMS (HVC60050-A1)</v>
          </cell>
        </row>
        <row r="79">
          <cell r="E79">
            <v>309009</v>
          </cell>
          <cell r="F79" t="str">
            <v>Growatt ARK 2.5H-A2 BMS (HVC60050-C2) + ARK cable</v>
          </cell>
        </row>
        <row r="80">
          <cell r="E80">
            <v>509012</v>
          </cell>
          <cell r="F80" t="str">
            <v>Growatt ARK 2.5H-A1 Base</v>
          </cell>
        </row>
        <row r="81">
          <cell r="E81">
            <v>509032</v>
          </cell>
          <cell r="F81" t="str">
            <v>Growatt ARK 2.5H-A1 Series Cable</v>
          </cell>
        </row>
        <row r="82">
          <cell r="E82">
            <v>509042</v>
          </cell>
          <cell r="F82" t="str">
            <v>Growatt ARK Battery Wall Bracket</v>
          </cell>
        </row>
        <row r="83">
          <cell r="E83">
            <v>509044</v>
          </cell>
          <cell r="F83" t="str">
            <v>Growatt APX Battery Wall Bracket</v>
          </cell>
        </row>
        <row r="84">
          <cell r="E84">
            <v>309002</v>
          </cell>
          <cell r="F84" t="str">
            <v>Growatt BDC 95045-A1</v>
          </cell>
        </row>
        <row r="85">
          <cell r="E85">
            <v>309061</v>
          </cell>
          <cell r="F85" t="str">
            <v>Growatt GBLI6532 6.5H</v>
          </cell>
        </row>
        <row r="86">
          <cell r="E86">
            <v>509023</v>
          </cell>
          <cell r="F86" t="str">
            <v>Growatt GBLI6532 Cable</v>
          </cell>
        </row>
        <row r="87">
          <cell r="E87">
            <v>509033</v>
          </cell>
          <cell r="F87" t="str">
            <v>Growatt GBLI6532 Paraller cable</v>
          </cell>
        </row>
        <row r="88">
          <cell r="E88">
            <v>209035</v>
          </cell>
          <cell r="F88" t="str">
            <v>Growatt SET SPH3600TL BL-UP 6,5kWh baterie</v>
          </cell>
        </row>
        <row r="89">
          <cell r="E89">
            <v>209006</v>
          </cell>
          <cell r="F89" t="str">
            <v>Growatt SET SPH 5000TL3 BH-UP, 7,5kWh baterie</v>
          </cell>
        </row>
        <row r="90">
          <cell r="E90">
            <v>209007</v>
          </cell>
          <cell r="F90" t="str">
            <v>Growatt SET SPH 8000TL3 BH-UP, 7,5kWh baterie</v>
          </cell>
        </row>
        <row r="91">
          <cell r="E91">
            <v>209008</v>
          </cell>
          <cell r="F91" t="str">
            <v>Growatt SET SPH 10000TL3 BH-UP, 10kWh baterie</v>
          </cell>
        </row>
        <row r="92">
          <cell r="E92">
            <v>209104</v>
          </cell>
          <cell r="F92" t="str">
            <v>Growatt MOD10KTL3-XH(BP)</v>
          </cell>
        </row>
        <row r="93">
          <cell r="E93">
            <v>209001</v>
          </cell>
          <cell r="F93" t="str">
            <v>Growatt SET MOD 10KTL3 XH BP, 10kWh baterie</v>
          </cell>
        </row>
        <row r="94">
          <cell r="E94">
            <v>209028</v>
          </cell>
          <cell r="F94" t="str">
            <v>Growatt SET MOD 10KTL3 XH BP, 10kWh baterie, SYN box</v>
          </cell>
        </row>
        <row r="95">
          <cell r="E95">
            <v>209002</v>
          </cell>
          <cell r="F95" t="str">
            <v>Growatt SET MOD 10KTL3 XH BP, 15kWh baterie</v>
          </cell>
        </row>
        <row r="96">
          <cell r="E96">
            <v>209003</v>
          </cell>
          <cell r="F96" t="str">
            <v>Growatt SET MOD 10KTL3 XH BP, 20kWh baterie</v>
          </cell>
        </row>
        <row r="97">
          <cell r="E97">
            <v>209004</v>
          </cell>
          <cell r="F97" t="str">
            <v>Growatt SET MOD 10KTL3 XH BP, 25kWh baterie</v>
          </cell>
        </row>
        <row r="98">
          <cell r="E98">
            <v>209005</v>
          </cell>
          <cell r="F98" t="str">
            <v>Growatt SET MOD 10KTL3 XH BP, 30kWh baterie</v>
          </cell>
        </row>
        <row r="99">
          <cell r="E99">
            <v>209150</v>
          </cell>
          <cell r="F99" t="str">
            <v>Growatt MID 15KTL3-XH</v>
          </cell>
        </row>
        <row r="100">
          <cell r="E100">
            <v>209200</v>
          </cell>
          <cell r="F100" t="str">
            <v>Growatt MID 20KTL3-XH</v>
          </cell>
        </row>
        <row r="101">
          <cell r="E101">
            <v>209250</v>
          </cell>
          <cell r="F101" t="str">
            <v>Growatt MID 25KTL3-XH</v>
          </cell>
        </row>
        <row r="102">
          <cell r="E102">
            <v>209302</v>
          </cell>
          <cell r="F102" t="str">
            <v>Growatt MID 30KTL3-XH</v>
          </cell>
        </row>
        <row r="103">
          <cell r="E103">
            <v>209009</v>
          </cell>
          <cell r="F103" t="str">
            <v>Growatt SET MID 15KTL3 XH, 15kWh baterie</v>
          </cell>
        </row>
        <row r="104">
          <cell r="E104">
            <v>209010</v>
          </cell>
          <cell r="F104" t="str">
            <v>Growatt SET MID 20KTL3 XH, 20kWh baterie</v>
          </cell>
        </row>
        <row r="105">
          <cell r="E105">
            <v>209018</v>
          </cell>
          <cell r="F105" t="str">
            <v>Growatt SET MID 25KTL3 XH, 25kWh baterie</v>
          </cell>
        </row>
        <row r="106">
          <cell r="E106">
            <v>209019</v>
          </cell>
          <cell r="F106" t="str">
            <v>Growatt SET MID 30KTL3 XH, 30kWh baterie</v>
          </cell>
        </row>
        <row r="107">
          <cell r="E107">
            <v>209029</v>
          </cell>
          <cell r="F107" t="str">
            <v>Growatt SET MID 25KTL3 XH, 50kWh</v>
          </cell>
        </row>
        <row r="108">
          <cell r="E108">
            <v>209034</v>
          </cell>
          <cell r="F108" t="str">
            <v>Growatt SET MID 2x 25KTL3 XH, 100kWh</v>
          </cell>
        </row>
        <row r="109">
          <cell r="E109">
            <v>309052</v>
          </cell>
          <cell r="F109" t="str">
            <v>Growatt APX 5.0P-B1 battery</v>
          </cell>
        </row>
        <row r="110">
          <cell r="E110">
            <v>309003</v>
          </cell>
          <cell r="F110" t="str">
            <v>Growatt APX 5.0P BMS (98034-P2)</v>
          </cell>
        </row>
        <row r="111">
          <cell r="E111">
            <v>309007</v>
          </cell>
          <cell r="F111" t="str">
            <v>Growatt APX 5.0P BMS (98034-P2) with BASE</v>
          </cell>
        </row>
        <row r="112">
          <cell r="E112">
            <v>309006</v>
          </cell>
          <cell r="F112" t="str">
            <v>Growatt APX 5.0P BMS (98020-P1)</v>
          </cell>
        </row>
        <row r="113">
          <cell r="E113">
            <v>509014</v>
          </cell>
          <cell r="F113" t="str">
            <v>Growatt APX 5.0P Battery Base</v>
          </cell>
        </row>
        <row r="114">
          <cell r="E114">
            <v>509035</v>
          </cell>
          <cell r="F114" t="str">
            <v>Growatt APX 5.0P Paraller cable</v>
          </cell>
        </row>
        <row r="115">
          <cell r="E115">
            <v>509036</v>
          </cell>
          <cell r="F115" t="str">
            <v>Growatt APX Cascading Communication Cable</v>
          </cell>
        </row>
        <row r="116">
          <cell r="E116">
            <v>509027</v>
          </cell>
          <cell r="F116" t="str">
            <v>Growatt APX14.3P-B1 Battery cable / Extended 4,5m</v>
          </cell>
        </row>
        <row r="117">
          <cell r="E117">
            <v>509101</v>
          </cell>
          <cell r="F117" t="str">
            <v>Growatt SYN-50-XH-30</v>
          </cell>
        </row>
        <row r="118">
          <cell r="E118">
            <v>509102</v>
          </cell>
          <cell r="F118" t="str">
            <v>Growatt SYN-100-XH-30</v>
          </cell>
        </row>
        <row r="119">
          <cell r="E119">
            <v>209504</v>
          </cell>
          <cell r="F119" t="str">
            <v>Growatt WIT 50K-HU</v>
          </cell>
        </row>
        <row r="120">
          <cell r="E120">
            <v>209751</v>
          </cell>
          <cell r="F120" t="str">
            <v>Growatt WIT 75K-HU</v>
          </cell>
        </row>
        <row r="121">
          <cell r="E121">
            <v>209016</v>
          </cell>
          <cell r="F121" t="str">
            <v>Growatt WIT 100K-HU</v>
          </cell>
        </row>
        <row r="122">
          <cell r="E122">
            <v>209026</v>
          </cell>
          <cell r="F122" t="str">
            <v>Growatt SET WIT 50K-HU, 71,7kWh baterie</v>
          </cell>
        </row>
        <row r="123">
          <cell r="E123">
            <v>209041</v>
          </cell>
          <cell r="F123" t="str">
            <v>Growatt SET WIT 50K-HU, 100,3kWh baterie</v>
          </cell>
        </row>
        <row r="124">
          <cell r="E124">
            <v>209025</v>
          </cell>
          <cell r="F124" t="str">
            <v>Growatt SET WIT 75K-HU, 71,7kWh baterie</v>
          </cell>
        </row>
        <row r="125">
          <cell r="E125">
            <v>209024</v>
          </cell>
          <cell r="F125" t="str">
            <v>Growatt SET WIT 100K-HU, 128,7kWh baterie</v>
          </cell>
        </row>
        <row r="126">
          <cell r="E126">
            <v>309141</v>
          </cell>
          <cell r="F126" t="str">
            <v>Growatt APX 14.3P-B1</v>
          </cell>
        </row>
        <row r="127">
          <cell r="E127">
            <v>309004</v>
          </cell>
          <cell r="F127" t="str">
            <v>Growatt APX 14.3P BMS (HVC100140-C1) 129-200kWh</v>
          </cell>
        </row>
        <row r="128">
          <cell r="E128">
            <v>309005</v>
          </cell>
          <cell r="F128" t="str">
            <v>Growatt APX 14.3P BMS (100083-P1-EU) 71-114kWh</v>
          </cell>
        </row>
        <row r="129">
          <cell r="E129">
            <v>509025</v>
          </cell>
          <cell r="F129" t="str">
            <v>Growatt APX14.3P-B1 Battery cable</v>
          </cell>
        </row>
        <row r="130">
          <cell r="E130">
            <v>509016</v>
          </cell>
          <cell r="F130" t="str">
            <v>Growatt APX 14.3P-B1 Battery Base</v>
          </cell>
        </row>
        <row r="131">
          <cell r="E131">
            <v>509026</v>
          </cell>
          <cell r="F131" t="str">
            <v>Growatt APX14.3P-B1 Series cable</v>
          </cell>
        </row>
        <row r="132">
          <cell r="E132">
            <v>309055</v>
          </cell>
          <cell r="F132" t="str">
            <v>Growatt AXE 5.0H-E1 EU</v>
          </cell>
        </row>
        <row r="133">
          <cell r="E133">
            <v>309008</v>
          </cell>
          <cell r="F133" t="str">
            <v>Growatt AXE 1000100-C1 EU BMS</v>
          </cell>
        </row>
        <row r="134">
          <cell r="E134" t="str">
            <v>509082 </v>
          </cell>
          <cell r="F134" t="str">
            <v>AXE 65H-E1 EU Cabinet</v>
          </cell>
        </row>
        <row r="135">
          <cell r="E135">
            <v>509122</v>
          </cell>
          <cell r="F135" t="str">
            <v>WIT-XHU Battery Terminal Junction Box</v>
          </cell>
        </row>
        <row r="136">
          <cell r="E136" t="str">
            <v>509092 </v>
          </cell>
          <cell r="F136" t="str">
            <v>Growatt AXE 40H-E1 EU RACK</v>
          </cell>
        </row>
        <row r="137">
          <cell r="E137" t="str">
            <v>509112 </v>
          </cell>
          <cell r="F137" t="str">
            <v>Growatt AXE 60H-E1 EU RACK</v>
          </cell>
        </row>
        <row r="138">
          <cell r="E138">
            <v>509050</v>
          </cell>
          <cell r="F138" t="str">
            <v>Growatt SEM -E (Smart Energy Manager) 50kW</v>
          </cell>
        </row>
        <row r="139">
          <cell r="E139">
            <v>509030</v>
          </cell>
          <cell r="F139" t="str">
            <v>Growatt SEM (Smart Energy Manager) 100kW</v>
          </cell>
        </row>
        <row r="140">
          <cell r="E140">
            <v>509080</v>
          </cell>
          <cell r="F140" t="str">
            <v>Growatt SEM -E (Smart Energy Manager) 100kW</v>
          </cell>
        </row>
        <row r="141">
          <cell r="E141">
            <v>509060</v>
          </cell>
          <cell r="F141" t="str">
            <v>Growatt SEM (Smart Energy Manager) 300kW</v>
          </cell>
        </row>
        <row r="142">
          <cell r="E142">
            <v>509070</v>
          </cell>
          <cell r="F142" t="str">
            <v>Growatt SEM (Smart Energy Manager) 600kW</v>
          </cell>
        </row>
        <row r="143">
          <cell r="E143">
            <v>509149</v>
          </cell>
          <cell r="F143" t="str">
            <v>Growatt SEM-XA-RM-EU new version</v>
          </cell>
        </row>
        <row r="144">
          <cell r="E144">
            <v>509100</v>
          </cell>
          <cell r="F144" t="str">
            <v>Growatt SET SEM-X 100kW, pouze monitoring</v>
          </cell>
        </row>
        <row r="145">
          <cell r="E145">
            <v>509160</v>
          </cell>
          <cell r="F145" t="str">
            <v>Growatt SET SEM-X 100kW, paralerní zapojení</v>
          </cell>
        </row>
        <row r="146">
          <cell r="E146">
            <v>509170</v>
          </cell>
          <cell r="F146" t="str">
            <v>Growatt SET SEM-X 100kW, paralerní zapojení, SEM-X box verze</v>
          </cell>
        </row>
        <row r="147">
          <cell r="E147">
            <v>509110</v>
          </cell>
          <cell r="F147" t="str">
            <v>Growatt SET SEM-X 300kW</v>
          </cell>
        </row>
        <row r="148">
          <cell r="E148">
            <v>509120</v>
          </cell>
          <cell r="F148" t="str">
            <v>Growatt SET SEM-X 600kW</v>
          </cell>
        </row>
        <row r="149">
          <cell r="E149">
            <v>509130</v>
          </cell>
          <cell r="F149" t="str">
            <v>Growatt SET SEM-X 1MW</v>
          </cell>
        </row>
        <row r="150">
          <cell r="E150">
            <v>709072</v>
          </cell>
          <cell r="F150" t="str">
            <v>Growatt THOR 07AS-P-V1</v>
          </cell>
        </row>
        <row r="151">
          <cell r="E151">
            <v>709113</v>
          </cell>
          <cell r="F151" t="str">
            <v>Growatt THOR 11AS-P-V1</v>
          </cell>
        </row>
        <row r="152">
          <cell r="E152">
            <v>709112</v>
          </cell>
          <cell r="F152" t="str">
            <v>Growatt THOR 11AS-S</v>
          </cell>
        </row>
        <row r="153">
          <cell r="E153">
            <v>709111</v>
          </cell>
          <cell r="F153" t="str">
            <v>Growatt THOR 11AS-P</v>
          </cell>
        </row>
        <row r="154">
          <cell r="E154">
            <v>709221</v>
          </cell>
          <cell r="F154" t="str">
            <v>Growatt THOR 22AS-P</v>
          </cell>
        </row>
        <row r="155">
          <cell r="E155">
            <v>709224</v>
          </cell>
          <cell r="F155" t="str">
            <v>Growatt THOR 22AS-P-V1</v>
          </cell>
        </row>
        <row r="156">
          <cell r="E156">
            <v>709222</v>
          </cell>
          <cell r="F156" t="str">
            <v>Growatt THOR 22AS-S</v>
          </cell>
        </row>
        <row r="157">
          <cell r="E157">
            <v>709401</v>
          </cell>
          <cell r="F157" t="str">
            <v>Growatt THOR 40DS-P (Wifi)</v>
          </cell>
        </row>
        <row r="158">
          <cell r="E158">
            <v>509040</v>
          </cell>
          <cell r="F158" t="str">
            <v>Growatt RFID Card</v>
          </cell>
        </row>
        <row r="159">
          <cell r="E159">
            <v>109100</v>
          </cell>
          <cell r="F159" t="str">
            <v>FV panel Growatt portable 100W</v>
          </cell>
        </row>
        <row r="160">
          <cell r="E160">
            <v>109200</v>
          </cell>
          <cell r="F160" t="str">
            <v>FV panel Growatt portable 200W</v>
          </cell>
        </row>
        <row r="161">
          <cell r="E161">
            <v>309022</v>
          </cell>
          <cell r="F161" t="str">
            <v>Growatt INFINITY 2000 PRO</v>
          </cell>
        </row>
        <row r="162">
          <cell r="E162">
            <v>309020</v>
          </cell>
          <cell r="F162" t="str">
            <v>Growatt Noah 2000</v>
          </cell>
        </row>
        <row r="163">
          <cell r="E163">
            <v>509010</v>
          </cell>
          <cell r="F163" t="str">
            <v>Growatt Groboost</v>
          </cell>
        </row>
        <row r="164">
          <cell r="E164">
            <v>509081</v>
          </cell>
          <cell r="F164" t="str">
            <v>Growatt Shinemaster</v>
          </cell>
        </row>
        <row r="165">
          <cell r="E165">
            <v>509211</v>
          </cell>
          <cell r="F165" t="str">
            <v>Growatt ShineMaster-X</v>
          </cell>
        </row>
        <row r="166">
          <cell r="E166">
            <v>509071</v>
          </cell>
          <cell r="F166" t="str">
            <v>Growatt Shine Link-X</v>
          </cell>
        </row>
        <row r="167">
          <cell r="E167">
            <v>509011</v>
          </cell>
          <cell r="F167" t="str">
            <v>Growatt Shine Wifi-X</v>
          </cell>
        </row>
        <row r="168">
          <cell r="E168">
            <v>509131</v>
          </cell>
          <cell r="F168" t="str">
            <v>Growatt Shine Wifi-F</v>
          </cell>
        </row>
        <row r="169">
          <cell r="E169">
            <v>509041</v>
          </cell>
          <cell r="F169" t="str">
            <v>Growatt USB-Wifi</v>
          </cell>
        </row>
        <row r="170">
          <cell r="E170">
            <v>509021</v>
          </cell>
          <cell r="F170" t="str">
            <v>Growatt Shine Lan-X</v>
          </cell>
        </row>
        <row r="171">
          <cell r="E171">
            <v>509151</v>
          </cell>
          <cell r="F171" t="str">
            <v>Growatt Shine4G-X</v>
          </cell>
        </row>
        <row r="172">
          <cell r="E172">
            <v>509161</v>
          </cell>
          <cell r="F172" t="str">
            <v>Growatt ShineWiLan-X2</v>
          </cell>
        </row>
        <row r="173">
          <cell r="E173">
            <v>509150</v>
          </cell>
          <cell r="F173" t="str">
            <v>Growatt SET Groboost + ShineLinkX</v>
          </cell>
        </row>
        <row r="174">
          <cell r="E174">
            <v>509601</v>
          </cell>
          <cell r="F174" t="str">
            <v>Growatt AC MOUNT POLE</v>
          </cell>
        </row>
        <row r="175">
          <cell r="E175">
            <v>509037</v>
          </cell>
          <cell r="F175" t="str">
            <v>Growatt power cord for NEO (EU 5m)</v>
          </cell>
        </row>
        <row r="176">
          <cell r="E176">
            <v>509051</v>
          </cell>
          <cell r="F176" t="str">
            <v>Growatt SPM-E</v>
          </cell>
        </row>
        <row r="177">
          <cell r="E177">
            <v>509201</v>
          </cell>
          <cell r="F177" t="str">
            <v>Growatt SPM-C</v>
          </cell>
        </row>
        <row r="178">
          <cell r="E178">
            <v>509031</v>
          </cell>
          <cell r="F178" t="str">
            <v>Growatt TPM-C Three Phase Meter CHNT</v>
          </cell>
        </row>
        <row r="179">
          <cell r="E179">
            <v>509121</v>
          </cell>
          <cell r="F179" t="str">
            <v>Growatt TPM-E Three Phase Meter ETN</v>
          </cell>
        </row>
        <row r="180">
          <cell r="E180">
            <v>509191</v>
          </cell>
          <cell r="F180" t="str">
            <v>Growatt SPM-CT-E</v>
          </cell>
        </row>
        <row r="181">
          <cell r="E181">
            <v>509111</v>
          </cell>
          <cell r="F181" t="str">
            <v>Growatt TPM-CT-E(100A)</v>
          </cell>
        </row>
        <row r="182">
          <cell r="E182">
            <v>509091</v>
          </cell>
          <cell r="F182" t="str">
            <v>Growatt TPM-CT-E(250A)</v>
          </cell>
        </row>
        <row r="183">
          <cell r="E183">
            <v>509144</v>
          </cell>
          <cell r="F183" t="str">
            <v>Growatt TPM-CT-G(250A) (100KW)</v>
          </cell>
        </row>
        <row r="184">
          <cell r="E184">
            <v>509141</v>
          </cell>
          <cell r="F184" t="str">
            <v>Growatt TPM-CT-E-EU (250/5A)</v>
          </cell>
        </row>
        <row r="185">
          <cell r="E185">
            <v>509142</v>
          </cell>
          <cell r="F185" t="str">
            <v>Growatt TPM-CT-E-EU (600/5A)</v>
          </cell>
        </row>
        <row r="186">
          <cell r="E186">
            <v>509147</v>
          </cell>
          <cell r="F186" t="str">
            <v>Growatt ACREL250A/5A CT 3-in-1 (100KW)</v>
          </cell>
        </row>
        <row r="187">
          <cell r="E187">
            <v>509145</v>
          </cell>
          <cell r="F187" t="str">
            <v>Growatt ACREL600A/5A CT 3-in-1 (300KW)</v>
          </cell>
        </row>
        <row r="188">
          <cell r="E188">
            <v>509146</v>
          </cell>
          <cell r="F188" t="str">
            <v>Growatt ACREL1200A/5A CT 3-in-1 (600KW)</v>
          </cell>
        </row>
        <row r="189">
          <cell r="E189">
            <v>509148</v>
          </cell>
          <cell r="F189" t="str">
            <v>Growatt ACREL 2000A/5A CT 3-in-1 (1MW)</v>
          </cell>
        </row>
        <row r="190">
          <cell r="E190">
            <v>417021</v>
          </cell>
          <cell r="F190" t="str">
            <v>Tigo TS4-A-O (700W/15A,MC4)</v>
          </cell>
        </row>
        <row r="191">
          <cell r="E191">
            <v>417051</v>
          </cell>
          <cell r="F191" t="str">
            <v>Tigo TS4-A-S (700W/15A,MC4)</v>
          </cell>
        </row>
        <row r="192">
          <cell r="E192">
            <v>417061</v>
          </cell>
          <cell r="F192" t="str">
            <v>Tigo TS4-A-F (700W/15A,MC4)</v>
          </cell>
        </row>
        <row r="193">
          <cell r="E193">
            <v>417101</v>
          </cell>
          <cell r="F193" t="str">
            <v>Tigo TS4-A-F (700W/20A (Isc), MC4)</v>
          </cell>
        </row>
        <row r="194">
          <cell r="E194">
            <v>417031</v>
          </cell>
          <cell r="F194" t="str">
            <v>Tigo TS4-A-2F (1000W/15A,MC4)</v>
          </cell>
        </row>
        <row r="195">
          <cell r="E195">
            <v>417081</v>
          </cell>
          <cell r="F195" t="str">
            <v>Tigo TS4-A-2F (1000W/15A,MC4)</v>
          </cell>
        </row>
        <row r="196">
          <cell r="E196">
            <v>417041</v>
          </cell>
          <cell r="F196" t="str">
            <v>Tigo TS4-A-2F (1400W/25A,MC4)</v>
          </cell>
        </row>
        <row r="197">
          <cell r="E197">
            <v>417071</v>
          </cell>
          <cell r="F197" t="str">
            <v>Tigo TS4-A-2F (1400W/25A,MC4)</v>
          </cell>
        </row>
        <row r="198">
          <cell r="E198">
            <v>417091</v>
          </cell>
          <cell r="F198" t="str">
            <v>Tigo TS4-X-O (800W/ 25A (Isc), MC4)</v>
          </cell>
        </row>
        <row r="199">
          <cell r="E199">
            <v>417002</v>
          </cell>
          <cell r="F199" t="str">
            <v>Tigo CCA Kit + napájecí zdroj</v>
          </cell>
        </row>
        <row r="200">
          <cell r="E200">
            <v>417012</v>
          </cell>
          <cell r="F200" t="str">
            <v>Tigo Access Point (TAP)</v>
          </cell>
        </row>
        <row r="201">
          <cell r="E201">
            <v>417042</v>
          </cell>
          <cell r="F201" t="str">
            <v>Tigo RSS-transmitter</v>
          </cell>
        </row>
        <row r="202">
          <cell r="E202">
            <v>417043</v>
          </cell>
          <cell r="F202" t="str">
            <v>Tigo RSS-transmitter, PS, outdoor kit</v>
          </cell>
        </row>
        <row r="203">
          <cell r="E203">
            <v>417044</v>
          </cell>
          <cell r="F203" t="str">
            <v>Tigo RSS Signal Detector</v>
          </cell>
        </row>
        <row r="204">
          <cell r="E204">
            <v>212106</v>
          </cell>
          <cell r="F204" t="str">
            <v>FV střídač SolarEdge SE10K-RW0TEBEN4</v>
          </cell>
        </row>
        <row r="205">
          <cell r="E205">
            <v>212107</v>
          </cell>
          <cell r="F205" t="str">
            <v>FV střídač SolarEdge SE10K-RWB48BFN4 - Home Hub Inverter</v>
          </cell>
        </row>
        <row r="206">
          <cell r="E206">
            <v>212121</v>
          </cell>
          <cell r="F206" t="str">
            <v>FV střídač SolarEdge SE12.5-RW0T0BNN4</v>
          </cell>
        </row>
        <row r="207">
          <cell r="E207">
            <v>212161</v>
          </cell>
          <cell r="F207" t="str">
            <v>FV střídač SolarEdge SE16K - RW0T0BNN4</v>
          </cell>
        </row>
        <row r="208">
          <cell r="E208">
            <v>212171</v>
          </cell>
          <cell r="F208" t="str">
            <v>FV střídač SolarEdge SE17K - RW0T0BNN4</v>
          </cell>
        </row>
        <row r="209">
          <cell r="E209">
            <v>212201</v>
          </cell>
          <cell r="F209" t="str">
            <v>FV střídač SolarEdge - SE20K_RW00IBNM4</v>
          </cell>
        </row>
        <row r="210">
          <cell r="E210">
            <v>212251</v>
          </cell>
          <cell r="F210" t="str">
            <v>FV střídač SolarEdge SE25K-RW00IBNM4</v>
          </cell>
        </row>
        <row r="211">
          <cell r="E211">
            <v>212301</v>
          </cell>
          <cell r="F211" t="str">
            <v>FV střídač SolarEdge SE30K-RW00IBNM4</v>
          </cell>
        </row>
        <row r="212">
          <cell r="E212">
            <v>212331</v>
          </cell>
          <cell r="F212" t="str">
            <v>FV střídač SolarEdge SE33.3K-RW00IBNM4</v>
          </cell>
        </row>
        <row r="213">
          <cell r="E213">
            <v>212501</v>
          </cell>
          <cell r="F213" t="str">
            <v>FV střídač SolarEdge SE50K-RW00IBNM4</v>
          </cell>
        </row>
        <row r="214">
          <cell r="E214">
            <v>212661</v>
          </cell>
          <cell r="F214" t="str">
            <v>FV střídač SolarEdge SE66.6K-RW00IBNM4</v>
          </cell>
        </row>
        <row r="215">
          <cell r="E215">
            <v>212901</v>
          </cell>
          <cell r="F215" t="str">
            <v>FV střídač SolarEdge SE90K-RW00IBNM4</v>
          </cell>
        </row>
        <row r="216">
          <cell r="E216">
            <v>212902</v>
          </cell>
          <cell r="F216" t="str">
            <v>FV střídač SolarEdge SE90K-RWOOIBNQ4 - DC switch</v>
          </cell>
        </row>
        <row r="217">
          <cell r="E217">
            <v>212102</v>
          </cell>
          <cell r="F217" t="str">
            <v>FV střídač SolarEdge SE100K-RW00IBNM4</v>
          </cell>
        </row>
        <row r="218">
          <cell r="E218">
            <v>212104</v>
          </cell>
          <cell r="F218" t="str">
            <v>FV střídač SolarEdge SE100K-RW00IBNQ4 - DC switch</v>
          </cell>
        </row>
        <row r="219">
          <cell r="E219">
            <v>212019</v>
          </cell>
          <cell r="F219" t="str">
            <v>FV střídač SolarEdge SECONDARY UNIVERSAL - SESUK_RW00INNN4</v>
          </cell>
        </row>
        <row r="220">
          <cell r="E220">
            <v>212010</v>
          </cell>
          <cell r="F220" t="str">
            <v>FV střídač SolarEdge SECONDARY UNIVERSAL - SESUK_RWROINNN4</v>
          </cell>
        </row>
        <row r="221">
          <cell r="E221">
            <v>212503</v>
          </cell>
          <cell r="F221" t="str">
            <v>Solaredge CSS – OD battery inverter PCS050-RW-400V-A01-01</v>
          </cell>
        </row>
        <row r="222">
          <cell r="E222">
            <v>212001</v>
          </cell>
          <cell r="F222" t="str">
            <v>SolarEdge SET Home Hub Inverter SE10K-RWB48BFN4, 9,2kWh</v>
          </cell>
        </row>
        <row r="223">
          <cell r="E223">
            <v>212002</v>
          </cell>
          <cell r="F223" t="str">
            <v>SolarEdge SET Home Hub Inverter SE10K-RWB48BFN4, 13,8kWh</v>
          </cell>
        </row>
        <row r="224">
          <cell r="E224">
            <v>212003</v>
          </cell>
          <cell r="F224" t="str">
            <v>SolarEdge SET Home Hub Inverter SE10K-RWB48BFN4, 18,4kWh</v>
          </cell>
        </row>
        <row r="225">
          <cell r="E225">
            <v>212004</v>
          </cell>
          <cell r="F225" t="str">
            <v>Solaredge SET CSS – OD battery / inverter / acs</v>
          </cell>
        </row>
        <row r="226">
          <cell r="E226">
            <v>312050</v>
          </cell>
          <cell r="F226" t="str">
            <v>SolarEdge Home Battery 48V BAT-05K48M0B-02</v>
          </cell>
        </row>
        <row r="227">
          <cell r="E227">
            <v>312010</v>
          </cell>
          <cell r="F227" t="str">
            <v>Solaredge CSS – OD battery cabinet CSS-OU-O1-20-CA-B01-01</v>
          </cell>
        </row>
        <row r="228">
          <cell r="E228">
            <v>512012</v>
          </cell>
          <cell r="F228" t="str">
            <v>Solaredge Top Cover Kit for Home Battery 48V IAC-RBAT-5KMTOP-01</v>
          </cell>
        </row>
        <row r="229">
          <cell r="E229">
            <v>512022</v>
          </cell>
          <cell r="F229" t="str">
            <v>SolarEdge cable set battery to battery IAC-RBAT-5KCBAT-01</v>
          </cell>
        </row>
        <row r="230">
          <cell r="E230">
            <v>512052</v>
          </cell>
          <cell r="F230" t="str">
            <v>SolarEdge cable set battery to inverter IAC-RBAT-5KCINV-01</v>
          </cell>
        </row>
        <row r="231">
          <cell r="E231">
            <v>512062</v>
          </cell>
          <cell r="F231" t="str">
            <v>SolarEdge cable set tower to tower IAC-RBAT-5KCTOW-01</v>
          </cell>
        </row>
        <row r="232">
          <cell r="E232">
            <v>512072</v>
          </cell>
          <cell r="F232" t="str">
            <v>SolarEdge 10x spare connector kit for “Battery to Inverter" connection IAC-RBAT-5KCNCT-01</v>
          </cell>
        </row>
        <row r="233">
          <cell r="E233">
            <v>512082</v>
          </cell>
          <cell r="F233" t="str">
            <v>SolarEdge 10x spare connector kit for “Tower to Tower" connection IAC-RBAT-5KCNCT-02</v>
          </cell>
        </row>
        <row r="234">
          <cell r="E234">
            <v>512092</v>
          </cell>
          <cell r="F234" t="str">
            <v>SolarEdge floor stand IAC-RBAT-5KFSTD-01</v>
          </cell>
        </row>
        <row r="235">
          <cell r="E235">
            <v>512102</v>
          </cell>
          <cell r="F235" t="str">
            <v>SolarEdge Home Backup Interface BI-NEUNU-3P-01</v>
          </cell>
        </row>
        <row r="236">
          <cell r="E236">
            <v>512115</v>
          </cell>
          <cell r="F236" t="str">
            <v>SolarEdge ONE Controller ONE-CLC1-RWWB0-A for CSS system</v>
          </cell>
        </row>
        <row r="237">
          <cell r="E237">
            <v>512116</v>
          </cell>
          <cell r="F237" t="str">
            <v>SolarEdge CSS-O1-C-B01-01</v>
          </cell>
        </row>
        <row r="238">
          <cell r="E238">
            <v>512042</v>
          </cell>
          <cell r="F238" t="str">
            <v>SolarEdge Home Hot Water Controller SMRT-HOT-WTR-30-S2</v>
          </cell>
        </row>
        <row r="239">
          <cell r="E239">
            <v>512111</v>
          </cell>
          <cell r="F239" t="str">
            <v>SolarEdge Home Load Controller SEM-DCS-R08-00</v>
          </cell>
        </row>
        <row r="240">
          <cell r="E240">
            <v>512121</v>
          </cell>
          <cell r="F240" t="str">
            <v>SolarEdge Home Smart Switch SEM-SWT-R16-00</v>
          </cell>
        </row>
        <row r="241">
          <cell r="E241">
            <v>512131</v>
          </cell>
          <cell r="F241" t="str">
            <v>Smart Home Hot Water Controller Temperature Sensor HOTWTR-SENS-RW-S1</v>
          </cell>
        </row>
        <row r="242">
          <cell r="E242">
            <v>512101</v>
          </cell>
          <cell r="F242" t="str">
            <v>SolarEdge Home Inline Meter MTR-240-3PC1-D-A-MW</v>
          </cell>
        </row>
        <row r="243">
          <cell r="E243">
            <v>712221</v>
          </cell>
          <cell r="F243" t="str">
            <v>SolarEdge Home EV Charger SE-EVK22C00-01</v>
          </cell>
        </row>
        <row r="244">
          <cell r="E244">
            <v>412371</v>
          </cell>
          <cell r="F244" t="str">
            <v>Optimizer SolarEdge P370-5RM4MRM</v>
          </cell>
        </row>
        <row r="245">
          <cell r="E245">
            <v>412406</v>
          </cell>
          <cell r="F245" t="str">
            <v>Optimizer SolarEdge P401I-5RM4MRM</v>
          </cell>
        </row>
        <row r="246">
          <cell r="E246">
            <v>412441</v>
          </cell>
          <cell r="F246" t="str">
            <v>Optimizer SolarEdge S440-1GM4MRM</v>
          </cell>
        </row>
        <row r="247">
          <cell r="E247">
            <v>412500</v>
          </cell>
          <cell r="F247" t="str">
            <v>Optimizer SolarEdge S500-1GM4MRM</v>
          </cell>
        </row>
        <row r="248">
          <cell r="E248">
            <v>412606</v>
          </cell>
          <cell r="F248" t="str">
            <v>Optimizér SolarEdge P605-4RM4MBN</v>
          </cell>
        </row>
        <row r="249">
          <cell r="E249">
            <v>412751</v>
          </cell>
          <cell r="F249" t="str">
            <v>Optimizér SolarEdge P750-4RMLMBN</v>
          </cell>
        </row>
        <row r="250">
          <cell r="E250">
            <v>412852</v>
          </cell>
          <cell r="F250" t="str">
            <v>Optimizer SolarEdge P850-4RM4MBY</v>
          </cell>
        </row>
        <row r="251">
          <cell r="E251">
            <v>412952</v>
          </cell>
          <cell r="F251" t="str">
            <v>Optimizer SolarEdge P950-4RM4MBY</v>
          </cell>
        </row>
        <row r="252">
          <cell r="E252">
            <v>412112</v>
          </cell>
          <cell r="F252" t="str">
            <v>Optimizér SolarEdge P1100-4RM4MBT</v>
          </cell>
        </row>
        <row r="253">
          <cell r="E253">
            <v>412102</v>
          </cell>
          <cell r="F253" t="str">
            <v>Optimizér SolarEdge S1000-1GM4MBT</v>
          </cell>
        </row>
        <row r="254">
          <cell r="E254">
            <v>412023</v>
          </cell>
          <cell r="F254" t="str">
            <v>Optimizér SolarEdge S1000-1GMXMBT</v>
          </cell>
        </row>
        <row r="255">
          <cell r="E255">
            <v>412122</v>
          </cell>
          <cell r="F255" t="str">
            <v>Optimizér SolarEdge S1200-1GM4MBV</v>
          </cell>
        </row>
        <row r="256">
          <cell r="E256">
            <v>412141</v>
          </cell>
          <cell r="F256" t="str">
            <v>Optimizér SolarEdge S1400-1GM4MBWD</v>
          </cell>
        </row>
        <row r="257">
          <cell r="E257">
            <v>512041</v>
          </cell>
          <cell r="F257" t="str">
            <v>SolarEdge 1/3PH Star 230/400V, DINRail MB Energy MTR, RW</v>
          </cell>
        </row>
        <row r="258">
          <cell r="E258">
            <v>512091</v>
          </cell>
          <cell r="F258" t="str">
            <v>SolarEdge Current Transformer CTB-4x4-2000</v>
          </cell>
        </row>
        <row r="259">
          <cell r="E259">
            <v>512081</v>
          </cell>
          <cell r="F259" t="str">
            <v>SolarEdge Current Transformer CTB-4X4.5-3000</v>
          </cell>
        </row>
        <row r="260">
          <cell r="E260">
            <v>512031</v>
          </cell>
          <cell r="F260" t="str">
            <v>Solaredge Split-Core Current Transformers 100A, 50/60Hz, 1%, Twist SECT-SPL-100A-A</v>
          </cell>
        </row>
        <row r="261">
          <cell r="E261">
            <v>512071</v>
          </cell>
          <cell r="F261" t="str">
            <v>Solaredge 250A Split-Core Current Transformer, for 50Hz</v>
          </cell>
        </row>
        <row r="262">
          <cell r="E262">
            <v>512032</v>
          </cell>
          <cell r="F262" t="str">
            <v>Solaredge Split-Core Current Transformers ,for 1000A</v>
          </cell>
        </row>
        <row r="263">
          <cell r="E263">
            <v>512061</v>
          </cell>
          <cell r="F263" t="str">
            <v>SolarEdge Control and Communication Gateway SE1000-CCG-G-S1</v>
          </cell>
        </row>
        <row r="264">
          <cell r="E264">
            <v>912004</v>
          </cell>
          <cell r="F264" t="str">
            <v>SolarEdge Ambient temperature sensor SE1000-SENTAMB-S2S2</v>
          </cell>
        </row>
        <row r="265">
          <cell r="E265">
            <v>512010</v>
          </cell>
          <cell r="F265" t="str">
            <v>SolarEdge Irradiance sensor SE1000-SENIRR-S1 0-1.4V</v>
          </cell>
        </row>
        <row r="266">
          <cell r="E266">
            <v>232100</v>
          </cell>
          <cell r="F266" t="str">
            <v>Solax G4 X3-Hybrid-10.0-D, CT</v>
          </cell>
        </row>
        <row r="267">
          <cell r="E267">
            <v>232101</v>
          </cell>
          <cell r="F267" t="str">
            <v>Solax G4 X3-Hybrid-10.0-D, Wifi 3.0, CT</v>
          </cell>
        </row>
        <row r="268">
          <cell r="E268">
            <v>232150</v>
          </cell>
          <cell r="F268" t="str">
            <v>Solax G4 X3-Hybrid-15.0-D, Wifi 3.0, CT</v>
          </cell>
        </row>
        <row r="269">
          <cell r="E269">
            <v>232200</v>
          </cell>
          <cell r="F269" t="str">
            <v>Solax X3 ULT-20K, CT,  Wifi+LAN</v>
          </cell>
        </row>
        <row r="270">
          <cell r="E270">
            <v>232251</v>
          </cell>
          <cell r="F270" t="str">
            <v>Solax X3 ULT-25K, AFCI, CT, WiFi+LAN</v>
          </cell>
        </row>
        <row r="271">
          <cell r="E271">
            <v>232300</v>
          </cell>
          <cell r="F271" t="str">
            <v>Solax X3-ULT-30K, AFCI, CT, WiFi+LAN</v>
          </cell>
        </row>
        <row r="272">
          <cell r="E272">
            <v>232050</v>
          </cell>
          <cell r="F272" t="str">
            <v>Solax Master T-BAT H 5.8 V2</v>
          </cell>
        </row>
        <row r="273">
          <cell r="E273">
            <v>232051</v>
          </cell>
          <cell r="F273" t="str">
            <v>Solax Battery Slave 5,8 HV11550 V2</v>
          </cell>
        </row>
        <row r="274">
          <cell r="E274" t="str">
            <v>232053 </v>
          </cell>
          <cell r="F274" t="str">
            <v>Solax Battery SET Master T-BAT H 5.8 V2 + Slave 5,8 HV11550 V2</v>
          </cell>
        </row>
        <row r="275">
          <cell r="E275">
            <v>332030</v>
          </cell>
          <cell r="F275" t="str">
            <v xml:space="preserve">Solax T-BAT SYS-HV-S3.6 </v>
          </cell>
        </row>
        <row r="276">
          <cell r="E276">
            <v>332031</v>
          </cell>
          <cell r="F276" t="str">
            <v>Solax TBMS-MCS0800E (BMS)</v>
          </cell>
        </row>
        <row r="277">
          <cell r="E277">
            <v>532022</v>
          </cell>
          <cell r="F277" t="str">
            <v>Solax T-BAT-SYS-HV Series Box</v>
          </cell>
        </row>
        <row r="278">
          <cell r="E278">
            <v>732110</v>
          </cell>
          <cell r="F278" t="str">
            <v>Wallbox Solax X3-EVC-11k (PXH) 3 fáze, výkon 11kW, 6m kabel, 16 A, WIFI</v>
          </cell>
        </row>
        <row r="279">
          <cell r="E279">
            <v>732220</v>
          </cell>
          <cell r="F279" t="str">
            <v>Wallbox Solax X3-EVC22K (PXH) 3 fáze, výkon 22kW, 6m kabel, 32A, WIFI</v>
          </cell>
        </row>
        <row r="280">
          <cell r="E280">
            <v>532000</v>
          </cell>
          <cell r="F280" t="str">
            <v>Elektroměr Solax Chint 3 Phase meter bidirectional</v>
          </cell>
        </row>
        <row r="281">
          <cell r="E281">
            <v>532001</v>
          </cell>
          <cell r="F281" t="str">
            <v>Elektroměr Solax - Chint 3Ph DTSU666-CT</v>
          </cell>
        </row>
        <row r="282">
          <cell r="E282">
            <v>532021</v>
          </cell>
          <cell r="F282" t="str">
            <v>Solax X3-EPS PBOX-60kW-G2</v>
          </cell>
        </row>
        <row r="283">
          <cell r="E283">
            <v>532031</v>
          </cell>
          <cell r="F283" t="str">
            <v>Solax X3-EPS PBOX-150kW-G2</v>
          </cell>
        </row>
        <row r="284">
          <cell r="E284">
            <v>532003</v>
          </cell>
          <cell r="F284" t="str">
            <v>Solax BMS-Parallel Box II V2</v>
          </cell>
        </row>
        <row r="285">
          <cell r="E285">
            <v>532011</v>
          </cell>
          <cell r="F285" t="str">
            <v>Solax Pocket WIFI 3.0</v>
          </cell>
        </row>
        <row r="286">
          <cell r="E286">
            <v>532012</v>
          </cell>
          <cell r="F286" t="str">
            <v>Solax Pocket WIFI-LAN 3.0</v>
          </cell>
        </row>
        <row r="287">
          <cell r="E287">
            <v>209027</v>
          </cell>
          <cell r="F287" t="str">
            <v>SOLAX SET G4 X3-Hybrid-10.0-D, 11,6 kWh</v>
          </cell>
        </row>
        <row r="288">
          <cell r="E288">
            <v>209037</v>
          </cell>
          <cell r="F288" t="str">
            <v>SOLAX SET G4 X3-Hybrid-10.0-D, 11,6 kWh ALFRED</v>
          </cell>
        </row>
        <row r="289">
          <cell r="E289">
            <v>920034</v>
          </cell>
          <cell r="F289" t="str">
            <v>Alfred BOX</v>
          </cell>
        </row>
        <row r="290">
          <cell r="E290">
            <v>920035</v>
          </cell>
          <cell r="F290" t="str">
            <v>Alfred BOX  / 5pcs</v>
          </cell>
        </row>
        <row r="291">
          <cell r="E291">
            <v>240330</v>
          </cell>
          <cell r="F291" t="str">
            <v>Sungrow SG33CX-P2 V12</v>
          </cell>
        </row>
        <row r="292">
          <cell r="E292">
            <v>240501</v>
          </cell>
          <cell r="F292" t="str">
            <v>Sungrow SG50CX-P2 V12</v>
          </cell>
        </row>
        <row r="293">
          <cell r="E293">
            <v>240011</v>
          </cell>
          <cell r="F293" t="str">
            <v>Sungrow SG125CX-P2 V113</v>
          </cell>
        </row>
        <row r="294">
          <cell r="E294">
            <v>240120</v>
          </cell>
          <cell r="F294" t="str">
            <v>Sungrow SG125CX-P2 V21</v>
          </cell>
        </row>
        <row r="295">
          <cell r="E295">
            <v>240030</v>
          </cell>
          <cell r="F295" t="str">
            <v>Sungrow SG350HX</v>
          </cell>
        </row>
        <row r="296">
          <cell r="E296">
            <v>240100</v>
          </cell>
          <cell r="F296" t="str">
            <v>Sungrow střídač SH10T CZ</v>
          </cell>
        </row>
        <row r="297">
          <cell r="E297">
            <v>240150</v>
          </cell>
          <cell r="F297" t="str">
            <v>Sungrow střídač SH15T</v>
          </cell>
        </row>
        <row r="298">
          <cell r="E298">
            <v>240200</v>
          </cell>
          <cell r="F298" t="str">
            <v>Sungrow střídač SH20T</v>
          </cell>
        </row>
        <row r="299">
          <cell r="E299">
            <v>240201</v>
          </cell>
          <cell r="F299" t="str">
            <v>Sungrow střídač SH25T</v>
          </cell>
        </row>
        <row r="300">
          <cell r="E300">
            <v>340231</v>
          </cell>
          <cell r="F300" t="str">
            <v>Sungrow PowerStack ST225kWh-110kW-2h</v>
          </cell>
        </row>
        <row r="301">
          <cell r="E301">
            <v>340001</v>
          </cell>
          <cell r="F301" t="str">
            <v>Sungrow EMS300CP_ST225CS-2H_V1326_S</v>
          </cell>
        </row>
        <row r="302">
          <cell r="E302">
            <v>340050</v>
          </cell>
          <cell r="F302" t="str">
            <v>Sungrow SBH Battery Module(IEC)_SMR050</v>
          </cell>
        </row>
        <row r="303">
          <cell r="E303">
            <v>540002</v>
          </cell>
          <cell r="F303" t="str">
            <v>Sungrow SBH Accessory</v>
          </cell>
        </row>
        <row r="304">
          <cell r="E304">
            <v>540001</v>
          </cell>
          <cell r="F304" t="str">
            <v>Sungrow I Home Manager</v>
          </cell>
        </row>
        <row r="305">
          <cell r="E305">
            <v>540011</v>
          </cell>
          <cell r="F305" t="str">
            <v>Sungrow WiNet-S2 V11</v>
          </cell>
        </row>
        <row r="306">
          <cell r="E306">
            <v>740110</v>
          </cell>
          <cell r="F306" t="str">
            <v>Sungrow AC011E-01 EV Charger 11KW EU 3phase Hybrid Charging</v>
          </cell>
        </row>
        <row r="307">
          <cell r="E307">
            <v>740220</v>
          </cell>
          <cell r="F307" t="str">
            <v>Sungrow 22kW AC Charger EU Version cable with MID</v>
          </cell>
        </row>
        <row r="308">
          <cell r="E308">
            <v>240001</v>
          </cell>
          <cell r="F308" t="str">
            <v>AKCE Sungrow SET SH10T + SBH100</v>
          </cell>
        </row>
        <row r="309">
          <cell r="E309">
            <v>240002</v>
          </cell>
          <cell r="F309" t="str">
            <v>Sungrow SET PowerStack ST225kWh-110kW-2h</v>
          </cell>
        </row>
        <row r="310">
          <cell r="E310">
            <v>207080</v>
          </cell>
          <cell r="F310" t="str">
            <v>Fronius Symo GEN24 8.0 PLUS</v>
          </cell>
        </row>
        <row r="311">
          <cell r="E311">
            <v>207101</v>
          </cell>
          <cell r="F311" t="str">
            <v>Fronius Symo GEN24 10.0 PLUS</v>
          </cell>
        </row>
        <row r="312">
          <cell r="E312">
            <v>207001</v>
          </cell>
          <cell r="F312" t="str">
            <v>Fronius Smart Meter 63A-3</v>
          </cell>
        </row>
        <row r="313">
          <cell r="E313">
            <v>234201</v>
          </cell>
          <cell r="F313" t="str">
            <v>Huawei inverter SUN 2000-20K-MB0</v>
          </cell>
        </row>
        <row r="314">
          <cell r="E314">
            <v>234300</v>
          </cell>
          <cell r="F314" t="str">
            <v>Huawei inverter SUN-2000-30KTL-M3</v>
          </cell>
        </row>
        <row r="315">
          <cell r="E315">
            <v>234100</v>
          </cell>
          <cell r="F315" t="str">
            <v>Huawei inverter SUN2000-100KTL-M2</v>
          </cell>
        </row>
        <row r="316">
          <cell r="E316">
            <v>234500</v>
          </cell>
          <cell r="F316" t="str">
            <v>Huawei inverter SUN-2000-50KTL-M3</v>
          </cell>
        </row>
        <row r="317">
          <cell r="E317">
            <v>234081</v>
          </cell>
          <cell r="F317" t="str">
            <v>Huawei inverter SUN 5000-8K-MAP0</v>
          </cell>
        </row>
        <row r="318">
          <cell r="E318">
            <v>234102</v>
          </cell>
          <cell r="F318" t="str">
            <v>Huawei inverter SUN 2000-10K-MAP0</v>
          </cell>
        </row>
        <row r="319">
          <cell r="E319">
            <v>234121</v>
          </cell>
          <cell r="F319" t="str">
            <v>Huawei inverter SUN 2000-12K-MAP0</v>
          </cell>
        </row>
        <row r="320">
          <cell r="E320">
            <v>234122</v>
          </cell>
          <cell r="F320" t="str">
            <v>Huawei inverter SUN 5000-12K-MAP0</v>
          </cell>
        </row>
        <row r="321">
          <cell r="E321">
            <v>234001</v>
          </cell>
          <cell r="F321" t="str">
            <v>Huawei inverter SET SUN 2000-5KTL-L1, 5kWh baterie</v>
          </cell>
        </row>
        <row r="322">
          <cell r="E322">
            <v>234006</v>
          </cell>
          <cell r="F322" t="str">
            <v>CZ AKCE Huawei inverter SET SUN 5000-8K-MAP0, 14kWh baterie</v>
          </cell>
        </row>
        <row r="323">
          <cell r="E323">
            <v>234003</v>
          </cell>
          <cell r="F323" t="str">
            <v>CZ AKCE Huawei inverter SET SUN 2000-10K-MAP0, 10kWh baterie</v>
          </cell>
        </row>
        <row r="324">
          <cell r="E324">
            <v>234002</v>
          </cell>
          <cell r="F324" t="str">
            <v>CZ AKCE Huawei inverter SET SUN 2000-10K-MAP0, 14kWh baterie</v>
          </cell>
        </row>
        <row r="325">
          <cell r="E325">
            <v>234004</v>
          </cell>
          <cell r="F325" t="str">
            <v>CZ AKCE Huawei inverter SET SUN 5000-12K-MAP0, 10kWh baterie</v>
          </cell>
        </row>
        <row r="326">
          <cell r="E326">
            <v>234005</v>
          </cell>
          <cell r="F326" t="str">
            <v>CZ AKCE Huawei inverter SET SUN 5000-12K-MAP0, 14kWh baterie</v>
          </cell>
        </row>
        <row r="327">
          <cell r="E327">
            <v>334051</v>
          </cell>
          <cell r="F327" t="str">
            <v>Huawei power module LUNA2000-5KW-C0</v>
          </cell>
        </row>
        <row r="328">
          <cell r="E328">
            <v>334050</v>
          </cell>
          <cell r="F328" t="str">
            <v>Huawei battery module LUNA2000-5-E0</v>
          </cell>
        </row>
        <row r="329">
          <cell r="E329">
            <v>334070</v>
          </cell>
          <cell r="F329" t="str">
            <v>Huawei battery module LUNA2000-7-E1</v>
          </cell>
        </row>
        <row r="330">
          <cell r="E330">
            <v>334010</v>
          </cell>
          <cell r="F330" t="str">
            <v>Huawei power module LUNA2000-10KW-C1</v>
          </cell>
        </row>
        <row r="331">
          <cell r="E331">
            <v>534001</v>
          </cell>
          <cell r="F331" t="str">
            <v>Huawei meter DTSU666-H 100A</v>
          </cell>
        </row>
        <row r="332">
          <cell r="E332">
            <v>534000</v>
          </cell>
          <cell r="F332" t="str">
            <v>Huawei LUNA2000 Wall Mounting Bracket</v>
          </cell>
        </row>
        <row r="333">
          <cell r="E333">
            <v>534002</v>
          </cell>
          <cell r="F333" t="str">
            <v>Huawei EMMA-A02</v>
          </cell>
        </row>
        <row r="334">
          <cell r="E334">
            <v>534007</v>
          </cell>
          <cell r="F334" t="str">
            <v>Huawei Dongle WLAN-FE (fast ethernet) AP+STA</v>
          </cell>
        </row>
        <row r="335">
          <cell r="E335">
            <v>534008</v>
          </cell>
          <cell r="F335" t="str">
            <v>Huawei SmartLogger3000A01 bez MBUS</v>
          </cell>
        </row>
        <row r="336">
          <cell r="E336">
            <v>534009</v>
          </cell>
          <cell r="F336" t="str">
            <v>Huawei SmartLogger3000A03 s MBUS</v>
          </cell>
        </row>
        <row r="337">
          <cell r="E337">
            <v>534012</v>
          </cell>
          <cell r="F337" t="str">
            <v>Huawei SmartGuard-63A-T0</v>
          </cell>
        </row>
        <row r="338">
          <cell r="E338">
            <v>534006</v>
          </cell>
          <cell r="F338" t="str">
            <v>Huawei Back up box 1-phase</v>
          </cell>
        </row>
        <row r="339">
          <cell r="E339">
            <v>534013</v>
          </cell>
          <cell r="F339" t="str">
            <v>Huawei Dongle 4G no SIM card</v>
          </cell>
        </row>
        <row r="340">
          <cell r="E340">
            <v>534005</v>
          </cell>
          <cell r="F340" t="str">
            <v>Huawei Back up box 3-phase</v>
          </cell>
        </row>
        <row r="341">
          <cell r="E341">
            <v>534004</v>
          </cell>
          <cell r="F341" t="str">
            <v>Huawei smart energy controller SUN2000-15 K-MBO</v>
          </cell>
        </row>
        <row r="342">
          <cell r="E342">
            <v>534003</v>
          </cell>
          <cell r="F342" t="str">
            <v>Huawei smart energy controller SUN2000-12 K-MB0</v>
          </cell>
        </row>
        <row r="343">
          <cell r="E343">
            <v>234051</v>
          </cell>
          <cell r="F343" t="str">
            <v>Huawei inverter SUN 2000-5KTL-L1 HC</v>
          </cell>
        </row>
        <row r="344">
          <cell r="E344">
            <v>234060</v>
          </cell>
          <cell r="F344" t="str">
            <v>Huawei inverter SUN 2000-6KTL-M1 HC</v>
          </cell>
        </row>
        <row r="345">
          <cell r="E345">
            <v>234080</v>
          </cell>
          <cell r="F345" t="str">
            <v>Huawei inverter SUN 2000-8KTL-M1 HC</v>
          </cell>
        </row>
        <row r="346">
          <cell r="E346">
            <v>234101</v>
          </cell>
          <cell r="F346" t="str">
            <v>Huawei inverter SUN 2000-10KTL-M1 HC</v>
          </cell>
        </row>
        <row r="347">
          <cell r="E347">
            <v>234120</v>
          </cell>
          <cell r="F347" t="str">
            <v>Huawei inverter SUN 2000-12KTL-M5</v>
          </cell>
        </row>
        <row r="348">
          <cell r="E348">
            <v>234200</v>
          </cell>
          <cell r="F348" t="str">
            <v>Huawei inverter SUN 2000-20KTL-M5</v>
          </cell>
        </row>
        <row r="349">
          <cell r="E349">
            <v>234250</v>
          </cell>
          <cell r="F349" t="str">
            <v>Huawei inverter SUN 2000-25KTL-M5</v>
          </cell>
        </row>
        <row r="350">
          <cell r="E350">
            <v>234400</v>
          </cell>
          <cell r="F350" t="str">
            <v>Huawei inverter SUN 2000-40KTL-M3</v>
          </cell>
        </row>
        <row r="351">
          <cell r="E351">
            <v>734220</v>
          </cell>
          <cell r="F351" t="str">
            <v>Huawei AC charger 3 Phase 22kW/32A</v>
          </cell>
        </row>
        <row r="352">
          <cell r="E352">
            <v>234050</v>
          </cell>
          <cell r="F352" t="str">
            <v>Huawei inverter SUN 2000-5KTL-M1-HC</v>
          </cell>
        </row>
        <row r="353">
          <cell r="E353">
            <v>434040</v>
          </cell>
          <cell r="F353" t="str">
            <v>Huawei SUN2000-450W-P2 Optimizer</v>
          </cell>
        </row>
        <row r="354">
          <cell r="E354">
            <v>434060</v>
          </cell>
          <cell r="F354" t="str">
            <v>Huawei SUN2000-600W-P Optimizer</v>
          </cell>
        </row>
        <row r="355">
          <cell r="E355">
            <v>434110</v>
          </cell>
          <cell r="F355" t="str">
            <v>Huawei MERC-1100W-P Short Cable Optimizer</v>
          </cell>
        </row>
        <row r="356">
          <cell r="E356">
            <v>434111</v>
          </cell>
          <cell r="F356" t="str">
            <v>Huawei MERC-1100W-P Long Cable Optimizer</v>
          </cell>
        </row>
        <row r="357">
          <cell r="E357">
            <v>237060</v>
          </cell>
          <cell r="F357" t="str">
            <v>Deye inverter SUN-6K-SG03LP1-EU</v>
          </cell>
        </row>
        <row r="358">
          <cell r="E358">
            <v>237061</v>
          </cell>
          <cell r="F358" t="str">
            <v>Deye inverter SUN-6K-SG04LP3-EU</v>
          </cell>
        </row>
        <row r="359">
          <cell r="E359">
            <v>237080</v>
          </cell>
          <cell r="F359" t="str">
            <v>Deye inverter SUN-8K-SG01LP1-EU</v>
          </cell>
        </row>
        <row r="360">
          <cell r="E360">
            <v>237201</v>
          </cell>
          <cell r="F360" t="str">
            <v>Deye inverter SUN-20K-SG05LP3-EU-SM2</v>
          </cell>
        </row>
        <row r="361">
          <cell r="E361">
            <v>237300</v>
          </cell>
          <cell r="F361" t="str">
            <v>Deye inverter SUN-30K-SG01HP3-EU-BM3</v>
          </cell>
        </row>
        <row r="362">
          <cell r="E362">
            <v>237103</v>
          </cell>
          <cell r="F362" t="str">
            <v>Deye inverter SUN-10K-SG04LP3-EU</v>
          </cell>
        </row>
        <row r="363">
          <cell r="E363">
            <v>237500</v>
          </cell>
          <cell r="F363" t="str">
            <v>Deye inverter SUN-50K-SG01HP3-EU</v>
          </cell>
        </row>
        <row r="364">
          <cell r="E364">
            <v>237120</v>
          </cell>
          <cell r="F364" t="str">
            <v>Deye inverter SUN-12K-SG04LP3-EU</v>
          </cell>
        </row>
        <row r="365">
          <cell r="E365">
            <v>237121</v>
          </cell>
          <cell r="F365" t="str">
            <v>Deye inverter SUN-12K-SG02LP1-EU AFCI</v>
          </cell>
        </row>
        <row r="366">
          <cell r="E366" t="str">
            <v>337053 </v>
          </cell>
          <cell r="F366" t="str">
            <v>Deye HV Battery BOS-G Pack 5.1</v>
          </cell>
        </row>
        <row r="367">
          <cell r="E367">
            <v>337052</v>
          </cell>
          <cell r="F367" t="str">
            <v>Deye LV Battery SE-G5.1 Pro-B</v>
          </cell>
        </row>
        <row r="368">
          <cell r="E368">
            <v>537012</v>
          </cell>
          <cell r="F368" t="str">
            <v>Deye BOS-G-Rack-2G (9layers)</v>
          </cell>
        </row>
        <row r="369">
          <cell r="E369">
            <v>537002</v>
          </cell>
          <cell r="F369" t="str">
            <v>Deye HV-Rack for BOS-G  (13layers)</v>
          </cell>
        </row>
        <row r="370">
          <cell r="E370">
            <v>337051</v>
          </cell>
          <cell r="F370" t="str">
            <v>Deye HV Control Box BOS-G (HVB750V/100A-EU 120-750V 100A)</v>
          </cell>
        </row>
        <row r="371">
          <cell r="E371">
            <v>336001</v>
          </cell>
          <cell r="F371" t="str">
            <v>BYD BMS+BASE controlbox HVS/HVM</v>
          </cell>
        </row>
        <row r="372">
          <cell r="E372">
            <v>336003</v>
          </cell>
          <cell r="F372" t="str">
            <v>BYD BMS+BASE controlbox 2.0 HVS/HVM</v>
          </cell>
        </row>
        <row r="373">
          <cell r="E373">
            <v>336030</v>
          </cell>
          <cell r="F373" t="str">
            <v>BYD BATTERYBOX PREMIUM HVM 2,76kWh</v>
          </cell>
        </row>
        <row r="374">
          <cell r="E374">
            <v>336031</v>
          </cell>
          <cell r="F374" t="str">
            <v>BYD BATTERYBOX PREMIUM HVS 2,56kWh</v>
          </cell>
        </row>
        <row r="375">
          <cell r="E375">
            <v>311001</v>
          </cell>
          <cell r="F375" t="str">
            <v>Pylontech Force H2 (FSC500M BMS) - FORPLFH2-BMS</v>
          </cell>
        </row>
        <row r="376">
          <cell r="E376">
            <v>311002</v>
          </cell>
          <cell r="F376" t="str">
            <v>Pylontech BMS SC0500A-100S řídící modul - PYSC0500A-100S</v>
          </cell>
        </row>
        <row r="377">
          <cell r="E377">
            <v>316002</v>
          </cell>
          <cell r="F377" t="str">
            <v>SYL HV BCU BOX-v2 - SYLHVBCUBOX-v2</v>
          </cell>
        </row>
        <row r="378">
          <cell r="E378">
            <v>316033</v>
          </cell>
          <cell r="F378" t="str">
            <v>SYL HV Battery modul SM3K7NE-v2 - SYLSM3K7NE-v2</v>
          </cell>
        </row>
        <row r="379">
          <cell r="E379">
            <v>120101</v>
          </cell>
          <cell r="F379" t="str">
            <v>PV-Panel SOLSOL LL-YT100W mobilni panel</v>
          </cell>
        </row>
        <row r="380">
          <cell r="E380">
            <v>120103</v>
          </cell>
          <cell r="F380" t="str">
            <v>Shenzhen LianLiSolar DC5521 to MC4 cable</v>
          </cell>
        </row>
        <row r="381">
          <cell r="E381">
            <v>120104</v>
          </cell>
          <cell r="F381" t="str">
            <v>Shenzhen LianLiSolar LL-CA06 - MC4 to 6 connectors</v>
          </cell>
        </row>
        <row r="382">
          <cell r="E382">
            <v>600036</v>
          </cell>
          <cell r="F382" t="str">
            <v>SET ohřev vody - 4 panely + A-Z WATER INV + CS CS6W-550MS SLV 550Wp - Falc - HOR</v>
          </cell>
        </row>
        <row r="383">
          <cell r="E383">
            <v>600037</v>
          </cell>
          <cell r="F383" t="str">
            <v>SET ohřev vody - 4 panely - A-Z WATER INV + CS CS6W-550MS SLV 550Wp - Lisovaný plech - VERT</v>
          </cell>
        </row>
        <row r="384">
          <cell r="E384">
            <v>600038</v>
          </cell>
          <cell r="F384" t="str">
            <v>SET ohřev vody - 4 panely - A-Z WATER INV + CS CS6W-550MS SLV 550Wp - Střešní taška hladká - VERT</v>
          </cell>
        </row>
        <row r="385">
          <cell r="E385">
            <v>600039</v>
          </cell>
          <cell r="F385" t="str">
            <v>SET ohřev vody - 4 panely - A-Z WATER INV + CS CS6W-550MS SLV 550Wp - Střešní taška profil - VERT</v>
          </cell>
        </row>
        <row r="386">
          <cell r="E386">
            <v>600040</v>
          </cell>
          <cell r="F386" t="str">
            <v>SET ohřev vody - 4 panely - A-Z WATER INV + CS CS6W-550MS SLV 550Wp - Trapez - HOR</v>
          </cell>
        </row>
        <row r="387">
          <cell r="E387">
            <v>600041</v>
          </cell>
          <cell r="F387" t="str">
            <v>SET ohřev vody - 4 panely - A-Z WATER INV + CS CS6W-550MS SLV 550Wp - Trapez - VERT</v>
          </cell>
        </row>
        <row r="388">
          <cell r="E388">
            <v>600042</v>
          </cell>
          <cell r="F388" t="str">
            <v>SET ohřev vody - 4 panely - A-Z WATER INV + CS CS6W-550MS SLV 550Wp - Vlnitý plech - HOR</v>
          </cell>
        </row>
        <row r="389">
          <cell r="E389">
            <v>600001</v>
          </cell>
          <cell r="F389" t="str">
            <v>Konstrukce VDV SET 10 panelů - Falcovaný plech - vertikální uložení panelů</v>
          </cell>
        </row>
        <row r="390">
          <cell r="E390">
            <v>600002</v>
          </cell>
          <cell r="F390" t="str">
            <v>Konstrukce VDV SET 10 panelů - Lisovaný plech - vertikální uložení panelů</v>
          </cell>
        </row>
        <row r="391">
          <cell r="E391">
            <v>600003</v>
          </cell>
          <cell r="F391" t="str">
            <v>Konstrukce VDV SET 10 panelů - Střešní taška hladká - vertikální uložení panelů</v>
          </cell>
        </row>
        <row r="392">
          <cell r="E392">
            <v>600004</v>
          </cell>
          <cell r="F392" t="str">
            <v>Konstrukce VDV SET 10 panelů - Profilovaná taška - vertikální uložení panelů</v>
          </cell>
        </row>
        <row r="393">
          <cell r="E393">
            <v>600005</v>
          </cell>
          <cell r="F393" t="str">
            <v>Konstrukce VDV SET 10 panelů - Trapez - horizontální uložení panelů</v>
          </cell>
        </row>
        <row r="394">
          <cell r="E394">
            <v>600006</v>
          </cell>
          <cell r="F394" t="str">
            <v>Konstrukce VDV SET 10 panelů - Trapez - vertikální uložení panelů</v>
          </cell>
        </row>
        <row r="395">
          <cell r="E395">
            <v>600007</v>
          </cell>
          <cell r="F395" t="str">
            <v>Konstrukce VDV SET 10 panelů - Vlnity plech - horintální uložení panelů</v>
          </cell>
        </row>
        <row r="396">
          <cell r="E396">
            <v>600008</v>
          </cell>
          <cell r="F396" t="str">
            <v>Konstrukce VDV SET 14 panelů - Falc - vertikální uložení panelů</v>
          </cell>
        </row>
        <row r="397">
          <cell r="E397">
            <v>600009</v>
          </cell>
          <cell r="F397" t="str">
            <v>Konstrukce VDV SET 14 panelů - Lisovaný plech - vertikální uložení panelů</v>
          </cell>
        </row>
        <row r="398">
          <cell r="E398">
            <v>600010</v>
          </cell>
          <cell r="F398" t="str">
            <v>Konstrukce VDV SET 14 panelů - Střešení taška hladká - vertikální uložení panelů</v>
          </cell>
        </row>
        <row r="399">
          <cell r="E399">
            <v>600011</v>
          </cell>
          <cell r="F399" t="str">
            <v>Konstrukce VDV SET 14 panelů - Profilovaná taška - vertikální uložení panelů</v>
          </cell>
        </row>
        <row r="400">
          <cell r="E400">
            <v>600012</v>
          </cell>
          <cell r="F400" t="str">
            <v>Konstrukce VDV SET 14 panelů - Trapez -horizontální upnutí panelů</v>
          </cell>
        </row>
        <row r="401">
          <cell r="E401">
            <v>600013</v>
          </cell>
          <cell r="F401" t="str">
            <v>Konstrukce VDV SET 14 panelů - Trapez - vertikální uložení panelů</v>
          </cell>
        </row>
        <row r="402">
          <cell r="E402">
            <v>600014</v>
          </cell>
          <cell r="F402" t="str">
            <v>Konstrukce VDV SET 14 panelů - Vlnitý plech - horizontální uložení panelů</v>
          </cell>
        </row>
        <row r="403">
          <cell r="E403">
            <v>600015</v>
          </cell>
          <cell r="F403" t="str">
            <v>Konstrukce VDV SET 22 panelů - Falc - vertikální uložení panelů</v>
          </cell>
        </row>
        <row r="404">
          <cell r="E404">
            <v>600016</v>
          </cell>
          <cell r="F404" t="str">
            <v>Konstrukce VDV SET 22 panelů - Lisovaný plech - Vertikální uložení panelů</v>
          </cell>
        </row>
        <row r="405">
          <cell r="E405">
            <v>600017</v>
          </cell>
          <cell r="F405" t="str">
            <v>Konstrukce VDV SET 22 panelů - Střešní taška hladká - vertikální uložení</v>
          </cell>
        </row>
        <row r="406">
          <cell r="E406">
            <v>600018</v>
          </cell>
          <cell r="F406" t="str">
            <v>Konstrukce VDV SET 22 panelů - Střešní taška profilovaná - vertikální uložení panelů</v>
          </cell>
        </row>
        <row r="407">
          <cell r="E407">
            <v>600019</v>
          </cell>
          <cell r="F407" t="str">
            <v>Konstrukce VDV SET 22 panelů - Trapez - horizontální uložení panelů</v>
          </cell>
        </row>
        <row r="408">
          <cell r="E408">
            <v>600020</v>
          </cell>
          <cell r="F408" t="str">
            <v>Konstrukce VDV SET 22 panelů - Trapez - vertikální uložení panelů</v>
          </cell>
        </row>
        <row r="409">
          <cell r="E409">
            <v>600021</v>
          </cell>
          <cell r="F409" t="str">
            <v>Konstrukce VDV SET 22 panelů - Vlnitý plech - horizontální uložení panelů</v>
          </cell>
        </row>
        <row r="410">
          <cell r="E410">
            <v>920036</v>
          </cell>
          <cell r="F410" t="str">
            <v xml:space="preserve">Dispečerské řízení - Rozvaděč RTU vč. FVE + 10 hod projekce </v>
          </cell>
        </row>
        <row r="411">
          <cell r="E411">
            <v>920037</v>
          </cell>
          <cell r="F411" t="str">
            <v>Dispečerské řízení - podružný rozvaděč</v>
          </cell>
        </row>
        <row r="412">
          <cell r="E412">
            <v>920038</v>
          </cell>
          <cell r="F412" t="str">
            <v>Dispečerské řízení - digitální panelový multimetr PLA33RXEDL</v>
          </cell>
        </row>
        <row r="413">
          <cell r="E413">
            <v>920039</v>
          </cell>
          <cell r="F413" t="str">
            <v>Dispečerské řízení - Projekční práce (volitelné) - kontrola a případné připomínkování projektové dokumentace</v>
          </cell>
        </row>
        <row r="414">
          <cell r="E414">
            <v>920040</v>
          </cell>
          <cell r="F414" t="str">
            <v xml:space="preserve">Dispečerské řízení - zákaznické úpravy - 1 hod práce programátora </v>
          </cell>
        </row>
        <row r="415">
          <cell r="E415" t="str">
            <v>001070</v>
          </cell>
          <cell r="F415" t="str">
            <v>Commisioning service WIT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3FBE29-A96F-4F57-B371-FF7B0E811E9E}" name="Tabulka482433" displayName="Tabulka482433" ref="A4:X532" totalsRowShown="0" headerRowDxfId="37" dataDxfId="36" tableBorderDxfId="35">
  <autoFilter ref="A4:X532" xr:uid="{F73FBE29-A96F-4F57-B371-FF7B0E811E9E}"/>
  <tableColumns count="24">
    <tableColumn id="1" xr3:uid="{7C9C3B3E-B3E0-4C2C-B65A-0920088B107D}" name="Category" dataDxfId="34"/>
    <tableColumn id="3" xr3:uid="{793B1D7C-444B-4D55-A71E-54739412BAAE}" name="Brand" dataDxfId="33"/>
    <tableColumn id="21" xr3:uid="{B9263BA1-F243-4EEA-B49D-DEEAEECCF816}" name="Type " dataDxfId="32"/>
    <tableColumn id="4" xr3:uid="{A31E468B-4B94-42FC-8749-8C45D0340DC7}" name="MODEL" dataDxfId="31">
      <calculatedColumnFormula>HYPERLINK(Tabulka482433[[#This Row],[Sloupec2]],Tabulka482433[[#This Row],[Sloupec1]])</calculatedColumnFormula>
    </tableColumn>
    <tableColumn id="5" xr3:uid="{A63E6D02-8017-4619-B0A5-BC3F066EC07F}" name="PLU" dataDxfId="30"/>
    <tableColumn id="6" xr3:uid="{776C9845-EDD0-40A4-80D1-391451F9E1CF}" name="Power [Wp] " dataDxfId="29"/>
    <tableColumn id="7" xr3:uid="{F60EE27B-FB0C-4A07-92BF-6D626487F52F}" name="Container price [€/Wp] " dataDxfId="28"/>
    <tableColumn id="8" xr3:uid="{E12B184C-3AC3-4443-B89F-36BDBE708F2F}" name="Pallet price [€/Wp] " dataDxfId="27"/>
    <tableColumn id="9" xr3:uid="{D2145958-36A0-4E86-90C2-CD3E313D5BC7}" name="Item price [€/Wp]" dataDxfId="26"/>
    <tableColumn id="26" xr3:uid="{66EA60C2-0513-4A2D-9C02-1E89F5E201D9}" name="Container price [€/Pcs] " dataDxfId="25"/>
    <tableColumn id="25" xr3:uid="{5063409E-4124-42AE-AF86-F1AD27079EA8}" name="Pallet price [€/Pcs] " dataDxfId="24"/>
    <tableColumn id="24" xr3:uid="{C4DFEF8B-265A-4DE8-AC06-C57CBD6ABD11}" name="Item price [€/Pcs]" dataDxfId="23"/>
    <tableColumn id="14" xr3:uid="{936044D4-A7E1-4E62-8F6C-D777364624E6}" name="On stock [Pcs]" dataDxfId="22" dataCellStyle="Čárka"/>
    <tableColumn id="11" xr3:uid="{FB2406D0-7C60-4350-A4A7-8B6BA7FC7BC6}" name="Frame" dataDxfId="21"/>
    <tableColumn id="12" xr3:uid="{DB5D2439-41FE-4973-80D2-437B6FC212C8}" name="Background" dataDxfId="20"/>
    <tableColumn id="16" xr3:uid="{A4911B00-E0A6-481A-BC75-C1079DDD0A6D}" name="Pcs/palet" dataDxfId="19"/>
    <tableColumn id="17" xr3:uid="{72F97AB5-3200-499A-BB6B-2A4986CF0379}" name="Pcs/cnt" dataDxfId="18"/>
    <tableColumn id="20" xr3:uid="{06CAD1DD-C63D-48BE-B0AA-6F2FFA1AF8B9}" name="Product warranty" dataDxfId="17"/>
    <tableColumn id="19" xr3:uid="{4BEE8EA4-D59F-413F-88D1-14F1EC42BA2E}" name="Performance warranty" dataDxfId="16"/>
    <tableColumn id="15" xr3:uid="{76DD8B16-9179-4410-A167-4B0052917DCA}" name="Efficiency" dataDxfId="15"/>
    <tableColumn id="18" xr3:uid="{23CC0795-3871-41F5-A702-98DD9A91C7DD}" name="Dimensions [mm]" dataDxfId="14"/>
    <tableColumn id="2" xr3:uid="{A467201C-5588-467D-9771-65F67CB19C7A}" name="Sloupec1" dataDxfId="13"/>
    <tableColumn id="10" xr3:uid="{602A1266-6D94-4A94-841F-C0A57221060E}" name="Sloupec2" dataDxfId="12"/>
    <tableColumn id="13" xr3:uid="{1C575F8C-5110-493C-B085-C089F1197C26}" name="Description" dataDxfId="11"/>
  </tableColumns>
  <tableStyleInfo name="TableStyleMedium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2A1D8E-7FE5-48A6-886B-8F0F34A9080C}" name="Tabulka25" displayName="Tabulka25" ref="A32:G126" totalsRowShown="0" headerRowDxfId="10" headerRowBorderDxfId="9" tableBorderDxfId="8" totalsRowBorderDxfId="7">
  <autoFilter ref="A32:G126" xr:uid="{B5B1E2C4-6300-4ED9-ABA8-F478E84B8398}"/>
  <tableColumns count="7">
    <tableColumn id="1" xr3:uid="{2E87BCDB-2FCE-4DB5-9AD6-854088D21465}" name="Technologie" dataDxfId="6"/>
    <tableColumn id="8" xr3:uid="{CC15F463-1406-4098-8F45-67A7083778BC}" name="Výkon kW" dataDxfId="5"/>
    <tableColumn id="2" xr3:uid="{55A086C4-3845-45C4-91ED-C017BBAF10AA}" name="PLU" dataDxfId="4"/>
    <tableColumn id="3" xr3:uid="{57D63D5D-480D-49C8-B4ED-F6F9D9BC955F}" name="Název" dataDxfId="3"/>
    <tableColumn id="4" xr3:uid="{7C57F5AB-1BAF-4EDA-A2A6-EFCF7E655A1E}" name="Poznámka" dataDxfId="2"/>
    <tableColumn id="5" xr3:uid="{C40101D6-0C53-4197-ACD7-E26BA146CFFA}" name="Množství" dataDxfId="1"/>
    <tableColumn id="6" xr3:uid="{9291CDB4-01C3-4E01-B7FE-8FB850B677E2}" name="Cena EU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lsol.cz/en/plu/417091" TargetMode="External"/><Relationship Id="rId13" Type="http://schemas.openxmlformats.org/officeDocument/2006/relationships/hyperlink" Target="https://solsol.cz/en/plu/234081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solsol.cz/en/plu/208006" TargetMode="External"/><Relationship Id="rId7" Type="http://schemas.openxmlformats.org/officeDocument/2006/relationships/hyperlink" Target="https://solsol.cz/en/plu/709111" TargetMode="External"/><Relationship Id="rId12" Type="http://schemas.openxmlformats.org/officeDocument/2006/relationships/hyperlink" Target="https://solsol.cz/en/plu/24000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lsol.cz/en/plu/201001" TargetMode="External"/><Relationship Id="rId16" Type="http://schemas.openxmlformats.org/officeDocument/2006/relationships/hyperlink" Target="https://solsol.cz/en/plu/820203" TargetMode="External"/><Relationship Id="rId20" Type="http://schemas.microsoft.com/office/2019/04/relationships/namedSheetView" Target="../namedSheetViews/namedSheetView1.xml"/><Relationship Id="rId1" Type="http://schemas.openxmlformats.org/officeDocument/2006/relationships/hyperlink" Target="https://solsol.cz/en/plu/128462" TargetMode="External"/><Relationship Id="rId6" Type="http://schemas.openxmlformats.org/officeDocument/2006/relationships/hyperlink" Target="https://solsol.cz/en/plu/209062" TargetMode="External"/><Relationship Id="rId11" Type="http://schemas.openxmlformats.org/officeDocument/2006/relationships/hyperlink" Target="https://solsol.cz/en/plu/234121" TargetMode="External"/><Relationship Id="rId5" Type="http://schemas.openxmlformats.org/officeDocument/2006/relationships/hyperlink" Target="https://solsol.cz/en/plu/209061" TargetMode="External"/><Relationship Id="rId15" Type="http://schemas.openxmlformats.org/officeDocument/2006/relationships/hyperlink" Target="https://solsol.cz/en/plu/820204" TargetMode="External"/><Relationship Id="rId10" Type="http://schemas.openxmlformats.org/officeDocument/2006/relationships/hyperlink" Target="https://solsol.cz/en/plu/540011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solsol.cz/en/plu/208007" TargetMode="External"/><Relationship Id="rId9" Type="http://schemas.openxmlformats.org/officeDocument/2006/relationships/hyperlink" Target="https://solsol.cz/en/plu/240120" TargetMode="External"/><Relationship Id="rId14" Type="http://schemas.openxmlformats.org/officeDocument/2006/relationships/hyperlink" Target="https://solsol.cz/en/plu/23400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microsoft.com/office/2006/relationships/xlExternalLinkPath/xlPathMissing" Target="TESTOVACI%20CENIK_062024.xlsx" TargetMode="External"/><Relationship Id="rId1" Type="http://schemas.microsoft.com/office/2006/relationships/xlExternalLinkPath/xlPathMissing" Target="TESTOVACI%20CENIK_06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EEC9-27F6-4D69-88EB-D8F419F48FE9}">
  <sheetPr>
    <pageSetUpPr fitToPage="1"/>
  </sheetPr>
  <dimension ref="A1:X540"/>
  <sheetViews>
    <sheetView showGridLines="0" tabSelected="1" topLeftCell="H1" zoomScale="85" zoomScaleNormal="85" workbookViewId="0">
      <selection activeCell="F9" sqref="F9"/>
    </sheetView>
  </sheetViews>
  <sheetFormatPr defaultRowHeight="15" outlineLevelCol="1" x14ac:dyDescent="0.25"/>
  <cols>
    <col min="1" max="1" width="25.42578125" bestFit="1" customWidth="1"/>
    <col min="2" max="2" width="16.5703125" bestFit="1" customWidth="1"/>
    <col min="3" max="3" width="28.42578125" bestFit="1" customWidth="1"/>
    <col min="4" max="4" width="96.140625" bestFit="1" customWidth="1"/>
    <col min="6" max="6" width="10.5703125" bestFit="1" customWidth="1"/>
    <col min="7" max="7" width="13.5703125" customWidth="1"/>
    <col min="8" max="9" width="12.42578125" customWidth="1"/>
    <col min="10" max="10" width="13.42578125" customWidth="1" outlineLevel="1"/>
    <col min="11" max="11" width="12.42578125" customWidth="1" outlineLevel="1"/>
    <col min="12" max="12" width="12.5703125" customWidth="1" outlineLevel="1"/>
    <col min="13" max="13" width="12.42578125" hidden="1" customWidth="1"/>
    <col min="14" max="14" width="14.42578125" bestFit="1" customWidth="1"/>
    <col min="15" max="15" width="13.5703125" customWidth="1"/>
    <col min="16" max="16" width="10.42578125" customWidth="1"/>
    <col min="17" max="17" width="11.42578125" customWidth="1"/>
    <col min="18" max="18" width="11.5703125" customWidth="1"/>
    <col min="19" max="19" width="15" bestFit="1" customWidth="1"/>
    <col min="20" max="20" width="11.42578125" customWidth="1"/>
    <col min="21" max="21" width="17.42578125" bestFit="1" customWidth="1"/>
    <col min="22" max="22" width="23.5703125" hidden="1" customWidth="1"/>
    <col min="23" max="23" width="36.28515625" hidden="1" customWidth="1"/>
    <col min="24" max="24" width="148.5703125" bestFit="1" customWidth="1"/>
    <col min="16384" max="16384" width="8.85546875" bestFit="1" customWidth="1"/>
  </cols>
  <sheetData>
    <row r="1" spans="1:24" ht="24" x14ac:dyDescent="0.4">
      <c r="A1" s="1" t="s">
        <v>98</v>
      </c>
    </row>
    <row r="2" spans="1:24" ht="23.1" customHeight="1" x14ac:dyDescent="0.25">
      <c r="A2" t="s">
        <v>99</v>
      </c>
    </row>
    <row r="3" spans="1:24" ht="15.75" thickBot="1" x14ac:dyDescent="0.3"/>
    <row r="4" spans="1:24" s="11" customFormat="1" ht="32.1" customHeight="1" thickBot="1" x14ac:dyDescent="0.3">
      <c r="A4" s="2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5" t="s">
        <v>8</v>
      </c>
      <c r="J4" s="6" t="s">
        <v>9</v>
      </c>
      <c r="K4" s="6" t="s">
        <v>10</v>
      </c>
      <c r="L4" s="6" t="s">
        <v>11</v>
      </c>
      <c r="M4" s="5" t="s">
        <v>12</v>
      </c>
      <c r="N4" s="5" t="s">
        <v>13</v>
      </c>
      <c r="O4" s="5" t="s">
        <v>14</v>
      </c>
      <c r="P4" s="7" t="s">
        <v>15</v>
      </c>
      <c r="Q4" s="7" t="s">
        <v>16</v>
      </c>
      <c r="R4" s="8" t="s">
        <v>17</v>
      </c>
      <c r="S4" s="8" t="s">
        <v>18</v>
      </c>
      <c r="T4" s="9" t="s">
        <v>19</v>
      </c>
      <c r="U4" s="7" t="s">
        <v>20</v>
      </c>
      <c r="V4" s="10" t="s">
        <v>21</v>
      </c>
      <c r="W4" s="10" t="s">
        <v>22</v>
      </c>
      <c r="X4" s="5" t="s">
        <v>23</v>
      </c>
    </row>
    <row r="5" spans="1:24" x14ac:dyDescent="0.25">
      <c r="A5" s="12" t="s">
        <v>107</v>
      </c>
      <c r="B5" s="13" t="s">
        <v>108</v>
      </c>
      <c r="C5" s="13" t="s">
        <v>109</v>
      </c>
      <c r="D5" s="70" t="str">
        <f>HYPERLINK(Tabulka482433[[#This Row],[Sloupec2]],Tabulka482433[[#This Row],[Sloupec1]])</f>
        <v>FV panel AEG AS-M3407U-S(M6)-400/HV 400Wp FB</v>
      </c>
      <c r="E5" s="14">
        <v>101406</v>
      </c>
      <c r="F5" s="14">
        <v>400</v>
      </c>
      <c r="G5" s="15">
        <v>0.15</v>
      </c>
      <c r="H5" s="15">
        <v>0.161</v>
      </c>
      <c r="I5" s="15">
        <v>0.17100000000000001</v>
      </c>
      <c r="J5" s="15">
        <v>60</v>
      </c>
      <c r="K5" s="15">
        <v>64.400000000000006</v>
      </c>
      <c r="L5" s="15">
        <v>68.400000000000006</v>
      </c>
      <c r="M5" s="16">
        <v>1335</v>
      </c>
      <c r="N5" s="14" t="s">
        <v>110</v>
      </c>
      <c r="O5" s="14" t="s">
        <v>110</v>
      </c>
      <c r="P5" s="14">
        <v>36</v>
      </c>
      <c r="Q5" s="14">
        <v>936</v>
      </c>
      <c r="R5" s="17" t="s">
        <v>1495</v>
      </c>
      <c r="S5" s="17" t="s">
        <v>1508</v>
      </c>
      <c r="T5" s="18">
        <v>0.20399999999999999</v>
      </c>
      <c r="U5" s="14" t="s">
        <v>111</v>
      </c>
      <c r="V5" s="19" t="s">
        <v>112</v>
      </c>
      <c r="W5" s="19" t="s">
        <v>113</v>
      </c>
      <c r="X5" s="14" t="s">
        <v>109</v>
      </c>
    </row>
    <row r="6" spans="1:24" x14ac:dyDescent="0.25">
      <c r="A6" s="12" t="s">
        <v>107</v>
      </c>
      <c r="B6" s="13" t="s">
        <v>108</v>
      </c>
      <c r="C6" s="13" t="s">
        <v>109</v>
      </c>
      <c r="D6" s="70" t="str">
        <f>HYPERLINK(Tabulka482433[[#This Row],[Sloupec2]],Tabulka482433[[#This Row],[Sloupec1]])</f>
        <v>FV panel AEG AS-M3057U-S(G12)-410/HV</v>
      </c>
      <c r="E6" s="14">
        <v>101413</v>
      </c>
      <c r="F6" s="14">
        <v>410</v>
      </c>
      <c r="G6" s="15">
        <v>0.159</v>
      </c>
      <c r="H6" s="15">
        <v>0.17199999999999999</v>
      </c>
      <c r="I6" s="15">
        <v>0.182</v>
      </c>
      <c r="J6" s="15">
        <v>65.19</v>
      </c>
      <c r="K6" s="15">
        <v>70.52</v>
      </c>
      <c r="L6" s="15">
        <v>74.62</v>
      </c>
      <c r="M6" s="16">
        <v>105</v>
      </c>
      <c r="N6" s="14" t="s">
        <v>110</v>
      </c>
      <c r="O6" s="14" t="s">
        <v>110</v>
      </c>
      <c r="P6" s="14">
        <v>36</v>
      </c>
      <c r="Q6" s="14">
        <v>924</v>
      </c>
      <c r="R6" s="17" t="s">
        <v>1495</v>
      </c>
      <c r="S6" s="17" t="s">
        <v>1508</v>
      </c>
      <c r="T6" s="18">
        <v>0.2006</v>
      </c>
      <c r="U6" s="14" t="s">
        <v>114</v>
      </c>
      <c r="V6" s="19" t="s">
        <v>115</v>
      </c>
      <c r="W6" s="19" t="s">
        <v>116</v>
      </c>
      <c r="X6" s="14" t="s">
        <v>109</v>
      </c>
    </row>
    <row r="7" spans="1:24" x14ac:dyDescent="0.25">
      <c r="A7" s="12" t="s">
        <v>107</v>
      </c>
      <c r="B7" s="13" t="s">
        <v>108</v>
      </c>
      <c r="C7" s="13" t="s">
        <v>117</v>
      </c>
      <c r="D7" s="70" t="str">
        <f>HYPERLINK(Tabulka482433[[#This Row],[Sloupec2]],Tabulka482433[[#This Row],[Sloupec1]])</f>
        <v>FV panel AEG AS-M1083Z-H(M10) 410Wp</v>
      </c>
      <c r="E7" s="14">
        <v>101414</v>
      </c>
      <c r="F7" s="14">
        <v>410</v>
      </c>
      <c r="G7" s="15">
        <v>0.158</v>
      </c>
      <c r="H7" s="15">
        <v>0.17</v>
      </c>
      <c r="I7" s="15">
        <v>0.18000000000000002</v>
      </c>
      <c r="J7" s="15">
        <v>64.78</v>
      </c>
      <c r="K7" s="15">
        <v>69.7</v>
      </c>
      <c r="L7" s="15">
        <v>73.800000000000011</v>
      </c>
      <c r="M7" s="16">
        <v>103</v>
      </c>
      <c r="N7" s="14" t="s">
        <v>110</v>
      </c>
      <c r="O7" s="14" t="s">
        <v>118</v>
      </c>
      <c r="P7" s="14">
        <v>36</v>
      </c>
      <c r="Q7" s="14">
        <v>936</v>
      </c>
      <c r="R7" s="17" t="s">
        <v>1495</v>
      </c>
      <c r="S7" s="17" t="s">
        <v>1508</v>
      </c>
      <c r="T7" s="18">
        <v>0.21199999999999999</v>
      </c>
      <c r="U7" s="14" t="s">
        <v>119</v>
      </c>
      <c r="V7" s="19" t="s">
        <v>120</v>
      </c>
      <c r="W7" s="19" t="s">
        <v>121</v>
      </c>
      <c r="X7" s="14" t="s">
        <v>117</v>
      </c>
    </row>
    <row r="8" spans="1:24" x14ac:dyDescent="0.25">
      <c r="A8" s="12" t="s">
        <v>107</v>
      </c>
      <c r="B8" s="13" t="s">
        <v>108</v>
      </c>
      <c r="C8" s="13" t="s">
        <v>122</v>
      </c>
      <c r="D8" s="70" t="str">
        <f>HYPERLINK(Tabulka482433[[#This Row],[Sloupec2]],Tabulka482433[[#This Row],[Sloupec1]])</f>
        <v>AEG AS-M1088B-BH(M10) 425/HV FB</v>
      </c>
      <c r="E8" s="14">
        <v>101422</v>
      </c>
      <c r="F8" s="14">
        <v>425</v>
      </c>
      <c r="G8" s="15">
        <v>0.159</v>
      </c>
      <c r="H8" s="15">
        <v>0.159</v>
      </c>
      <c r="I8" s="15">
        <v>0.16900000000000001</v>
      </c>
      <c r="J8" s="15">
        <v>67.575000000000003</v>
      </c>
      <c r="K8" s="15">
        <v>67.575000000000003</v>
      </c>
      <c r="L8" s="15">
        <v>71.825000000000003</v>
      </c>
      <c r="M8" s="16">
        <v>118</v>
      </c>
      <c r="N8" s="14" t="s">
        <v>110</v>
      </c>
      <c r="O8" s="14" t="s">
        <v>123</v>
      </c>
      <c r="P8" s="14">
        <v>36</v>
      </c>
      <c r="Q8" s="14">
        <v>936</v>
      </c>
      <c r="R8" s="17" t="s">
        <v>1496</v>
      </c>
      <c r="S8" s="17" t="s">
        <v>1509</v>
      </c>
      <c r="T8" s="18">
        <v>0.21759999999999999</v>
      </c>
      <c r="U8" s="14" t="s">
        <v>119</v>
      </c>
      <c r="V8" s="19" t="s">
        <v>124</v>
      </c>
      <c r="W8" s="19" t="s">
        <v>125</v>
      </c>
      <c r="X8" s="14" t="s">
        <v>122</v>
      </c>
    </row>
    <row r="9" spans="1:24" x14ac:dyDescent="0.25">
      <c r="A9" s="12" t="s">
        <v>107</v>
      </c>
      <c r="B9" s="13" t="s">
        <v>108</v>
      </c>
      <c r="C9" s="13" t="s">
        <v>109</v>
      </c>
      <c r="D9" s="70" t="str">
        <f>HYPERLINK(Tabulka482433[[#This Row],[Sloupec2]],Tabulka482433[[#This Row],[Sloupec1]])</f>
        <v>FV panel AEG AS-M3207U-S(G12)-430/HV 430Wp FB</v>
      </c>
      <c r="E9" s="14">
        <v>101431</v>
      </c>
      <c r="F9" s="14">
        <v>430</v>
      </c>
      <c r="G9" s="15">
        <v>0.159</v>
      </c>
      <c r="H9" s="15">
        <v>0.17199999999999999</v>
      </c>
      <c r="I9" s="15">
        <v>0.182</v>
      </c>
      <c r="J9" s="15">
        <v>68.37</v>
      </c>
      <c r="K9" s="15">
        <v>73.959999999999994</v>
      </c>
      <c r="L9" s="15">
        <v>78.259999999999991</v>
      </c>
      <c r="M9" s="16">
        <v>149</v>
      </c>
      <c r="N9" s="14" t="s">
        <v>110</v>
      </c>
      <c r="O9" s="14" t="s">
        <v>110</v>
      </c>
      <c r="P9" s="14">
        <v>36</v>
      </c>
      <c r="Q9" s="14">
        <v>864</v>
      </c>
      <c r="R9" s="17" t="s">
        <v>1495</v>
      </c>
      <c r="S9" s="17" t="s">
        <v>1508</v>
      </c>
      <c r="T9" s="18">
        <v>0.20699999999999999</v>
      </c>
      <c r="U9" s="14" t="s">
        <v>126</v>
      </c>
      <c r="V9" s="19" t="s">
        <v>127</v>
      </c>
      <c r="W9" s="19" t="s">
        <v>128</v>
      </c>
      <c r="X9" s="14" t="s">
        <v>109</v>
      </c>
    </row>
    <row r="10" spans="1:24" x14ac:dyDescent="0.25">
      <c r="A10" s="12" t="s">
        <v>107</v>
      </c>
      <c r="B10" s="13" t="s">
        <v>108</v>
      </c>
      <c r="C10" s="13" t="s">
        <v>122</v>
      </c>
      <c r="D10" s="70" t="str">
        <f>HYPERLINK(Tabulka482433[[#This Row],[Sloupec2]],Tabulka482433[[#This Row],[Sloupec1]])</f>
        <v>FV panel AEG AS-M1082B-BH(RM10)-440Wp FB 30y warranty</v>
      </c>
      <c r="E10" s="14">
        <v>101440</v>
      </c>
      <c r="F10" s="14">
        <v>440</v>
      </c>
      <c r="G10" s="15">
        <v>0.14799999999999999</v>
      </c>
      <c r="H10" s="15">
        <v>0.158</v>
      </c>
      <c r="I10" s="15">
        <v>0.16800000000000001</v>
      </c>
      <c r="J10" s="15">
        <v>65.11999999999999</v>
      </c>
      <c r="K10" s="15">
        <v>69.52</v>
      </c>
      <c r="L10" s="15">
        <v>73.92</v>
      </c>
      <c r="M10" s="16">
        <v>703</v>
      </c>
      <c r="N10" s="14" t="s">
        <v>110</v>
      </c>
      <c r="O10" s="14" t="s">
        <v>123</v>
      </c>
      <c r="P10" s="14">
        <v>36</v>
      </c>
      <c r="Q10" s="14">
        <v>936</v>
      </c>
      <c r="R10" s="17" t="s">
        <v>1496</v>
      </c>
      <c r="S10" s="17" t="s">
        <v>1510</v>
      </c>
      <c r="T10" s="18">
        <v>0.22</v>
      </c>
      <c r="U10" s="14" t="s">
        <v>129</v>
      </c>
      <c r="V10" s="19" t="s">
        <v>130</v>
      </c>
      <c r="W10" s="19" t="s">
        <v>131</v>
      </c>
      <c r="X10" s="14" t="s">
        <v>122</v>
      </c>
    </row>
    <row r="11" spans="1:24" x14ac:dyDescent="0.25">
      <c r="A11" s="12" t="s">
        <v>107</v>
      </c>
      <c r="B11" s="13" t="s">
        <v>108</v>
      </c>
      <c r="C11" s="13" t="s">
        <v>132</v>
      </c>
      <c r="D11" s="70" t="str">
        <f>HYPERLINK(Tabulka482433[[#This Row],[Sloupec2]],Tabulka482433[[#This Row],[Sloupec1]])</f>
        <v>FV panel AEG AS-M1448Z-H(M6) 450/HV 450wp</v>
      </c>
      <c r="E11" s="14">
        <v>101459</v>
      </c>
      <c r="F11" s="14">
        <v>450</v>
      </c>
      <c r="G11" s="15">
        <v>0.158</v>
      </c>
      <c r="H11" s="15">
        <v>0.17</v>
      </c>
      <c r="I11" s="15">
        <v>0.18000000000000002</v>
      </c>
      <c r="J11" s="15">
        <v>71.099999999999994</v>
      </c>
      <c r="K11" s="15">
        <v>76.5</v>
      </c>
      <c r="L11" s="15">
        <v>81.000000000000014</v>
      </c>
      <c r="M11" s="16">
        <v>1137</v>
      </c>
      <c r="N11" s="14" t="s">
        <v>110</v>
      </c>
      <c r="O11" s="14" t="s">
        <v>118</v>
      </c>
      <c r="P11" s="14">
        <v>31</v>
      </c>
      <c r="Q11" s="14">
        <v>682</v>
      </c>
      <c r="R11" s="17" t="s">
        <v>1495</v>
      </c>
      <c r="S11" s="17" t="s">
        <v>1508</v>
      </c>
      <c r="T11" s="18">
        <v>0.20699999999999999</v>
      </c>
      <c r="U11" s="14" t="s">
        <v>133</v>
      </c>
      <c r="V11" s="19" t="s">
        <v>134</v>
      </c>
      <c r="W11" s="19" t="s">
        <v>135</v>
      </c>
      <c r="X11" s="14" t="s">
        <v>132</v>
      </c>
    </row>
    <row r="12" spans="1:24" x14ac:dyDescent="0.25">
      <c r="A12" s="12" t="s">
        <v>107</v>
      </c>
      <c r="B12" s="13" t="s">
        <v>108</v>
      </c>
      <c r="C12" s="13" t="s">
        <v>136</v>
      </c>
      <c r="D12" s="70" t="str">
        <f>HYPERLINK(Tabulka482433[[#This Row],[Sloupec2]],Tabulka482433[[#This Row],[Sloupec1]])</f>
        <v>AEG AS-M1082Z-H(RM10) 450Wp</v>
      </c>
      <c r="E12" s="14">
        <v>101460</v>
      </c>
      <c r="F12" s="14">
        <v>450</v>
      </c>
      <c r="G12" s="15">
        <v>0.159</v>
      </c>
      <c r="H12" s="15">
        <v>0.16600000000000001</v>
      </c>
      <c r="I12" s="15">
        <v>0.17600000000000002</v>
      </c>
      <c r="J12" s="15">
        <v>71.55</v>
      </c>
      <c r="K12" s="15">
        <v>74.7</v>
      </c>
      <c r="L12" s="15">
        <v>79.2</v>
      </c>
      <c r="M12" s="16">
        <v>1760</v>
      </c>
      <c r="N12" s="14" t="s">
        <v>110</v>
      </c>
      <c r="O12" s="14" t="s">
        <v>118</v>
      </c>
      <c r="P12" s="14">
        <v>36</v>
      </c>
      <c r="Q12" s="14">
        <v>936</v>
      </c>
      <c r="R12" s="17" t="s">
        <v>1496</v>
      </c>
      <c r="S12" s="17" t="s">
        <v>1510</v>
      </c>
      <c r="T12" s="18">
        <v>0.22520000000000001</v>
      </c>
      <c r="U12" s="14" t="s">
        <v>137</v>
      </c>
      <c r="V12" s="19" t="s">
        <v>138</v>
      </c>
      <c r="W12" s="19" t="s">
        <v>139</v>
      </c>
      <c r="X12" s="14" t="s">
        <v>136</v>
      </c>
    </row>
    <row r="13" spans="1:24" x14ac:dyDescent="0.25">
      <c r="A13" s="12" t="s">
        <v>107</v>
      </c>
      <c r="B13" s="13" t="s">
        <v>108</v>
      </c>
      <c r="C13" s="13" t="s">
        <v>132</v>
      </c>
      <c r="D13" s="70" t="str">
        <f>HYPERLINK(Tabulka482433[[#This Row],[Sloupec2]],Tabulka482433[[#This Row],[Sloupec1]])</f>
        <v>FV panel AEG AS-M1203Z-H(M10)-460/HV</v>
      </c>
      <c r="E13" s="14">
        <v>101462</v>
      </c>
      <c r="F13" s="14">
        <v>460</v>
      </c>
      <c r="G13" s="15">
        <v>0.159</v>
      </c>
      <c r="H13" s="15">
        <v>0.16900000000000001</v>
      </c>
      <c r="I13" s="15">
        <v>0.17900000000000002</v>
      </c>
      <c r="J13" s="15">
        <v>73.14</v>
      </c>
      <c r="K13" s="15">
        <v>77.740000000000009</v>
      </c>
      <c r="L13" s="15">
        <v>82.34</v>
      </c>
      <c r="M13" s="16">
        <v>1333</v>
      </c>
      <c r="N13" s="14" t="s">
        <v>110</v>
      </c>
      <c r="O13" s="14" t="s">
        <v>118</v>
      </c>
      <c r="P13" s="14">
        <v>31</v>
      </c>
      <c r="Q13" s="14">
        <v>744</v>
      </c>
      <c r="R13" s="17" t="s">
        <v>1495</v>
      </c>
      <c r="S13" s="17" t="s">
        <v>1508</v>
      </c>
      <c r="T13" s="18">
        <v>0.2132</v>
      </c>
      <c r="U13" s="14" t="s">
        <v>140</v>
      </c>
      <c r="V13" s="19" t="s">
        <v>141</v>
      </c>
      <c r="W13" s="19" t="s">
        <v>142</v>
      </c>
      <c r="X13" s="14" t="s">
        <v>132</v>
      </c>
    </row>
    <row r="14" spans="1:24" x14ac:dyDescent="0.25">
      <c r="A14" s="12" t="s">
        <v>107</v>
      </c>
      <c r="B14" s="13" t="s">
        <v>108</v>
      </c>
      <c r="C14" s="13" t="s">
        <v>136</v>
      </c>
      <c r="D14" s="70" t="str">
        <f>HYPERLINK(Tabulka482433[[#This Row],[Sloupec2]],Tabulka482433[[#This Row],[Sloupec1]])</f>
        <v>AEG AS-M1089B-GA(M10)/HV 450/HV 450Wp FB</v>
      </c>
      <c r="E14" s="14">
        <v>101463</v>
      </c>
      <c r="F14" s="14">
        <v>450</v>
      </c>
      <c r="G14" s="15">
        <v>0.17299999999999999</v>
      </c>
      <c r="H14" s="15">
        <v>0.182</v>
      </c>
      <c r="I14" s="15">
        <v>0.192</v>
      </c>
      <c r="J14" s="15">
        <v>77.849999999999994</v>
      </c>
      <c r="K14" s="15">
        <v>81.899999999999991</v>
      </c>
      <c r="L14" s="15">
        <v>86.4</v>
      </c>
      <c r="M14" s="16">
        <v>4</v>
      </c>
      <c r="N14" s="14" t="s">
        <v>110</v>
      </c>
      <c r="O14" s="14" t="s">
        <v>110</v>
      </c>
      <c r="P14" s="14">
        <v>36</v>
      </c>
      <c r="Q14" s="14">
        <v>936</v>
      </c>
      <c r="R14" s="17" t="s">
        <v>1497</v>
      </c>
      <c r="S14" s="17" t="s">
        <v>1511</v>
      </c>
      <c r="T14" s="18">
        <v>0.23100000000000001</v>
      </c>
      <c r="U14" s="14" t="s">
        <v>143</v>
      </c>
      <c r="V14" s="19" t="s">
        <v>144</v>
      </c>
      <c r="W14" s="19" t="s">
        <v>145</v>
      </c>
      <c r="X14" s="14" t="s">
        <v>136</v>
      </c>
    </row>
    <row r="15" spans="1:24" x14ac:dyDescent="0.25">
      <c r="A15" s="12" t="s">
        <v>107</v>
      </c>
      <c r="B15" s="13" t="s">
        <v>108</v>
      </c>
      <c r="C15" s="13" t="s">
        <v>136</v>
      </c>
      <c r="D15" s="70" t="str">
        <f>HYPERLINK(Tabulka482433[[#This Row],[Sloupec2]],Tabulka482433[[#This Row],[Sloupec1]])</f>
        <v>FV panel AEG AS-M1082B-BH(RM10)-450/HV 450Wp FB</v>
      </c>
      <c r="E15" s="14">
        <v>101464</v>
      </c>
      <c r="F15" s="14">
        <v>450</v>
      </c>
      <c r="G15" s="15">
        <v>0.159</v>
      </c>
      <c r="H15" s="15">
        <v>0.16700000000000001</v>
      </c>
      <c r="I15" s="15">
        <v>0.17700000000000002</v>
      </c>
      <c r="J15" s="15">
        <v>71.55</v>
      </c>
      <c r="K15" s="15">
        <v>75.150000000000006</v>
      </c>
      <c r="L15" s="15">
        <v>79.650000000000006</v>
      </c>
      <c r="M15" s="16">
        <v>1461</v>
      </c>
      <c r="N15" s="14" t="s">
        <v>110</v>
      </c>
      <c r="O15" s="14" t="s">
        <v>110</v>
      </c>
      <c r="P15" s="14">
        <v>36</v>
      </c>
      <c r="Q15" s="14">
        <v>936</v>
      </c>
      <c r="R15" s="17" t="s">
        <v>1496</v>
      </c>
      <c r="S15" s="17" t="s">
        <v>1512</v>
      </c>
      <c r="T15" s="18">
        <v>0.22500000000000001</v>
      </c>
      <c r="U15" s="14" t="s">
        <v>137</v>
      </c>
      <c r="V15" s="19" t="s">
        <v>146</v>
      </c>
      <c r="W15" s="19" t="s">
        <v>147</v>
      </c>
      <c r="X15" s="14" t="s">
        <v>136</v>
      </c>
    </row>
    <row r="16" spans="1:24" x14ac:dyDescent="0.25">
      <c r="A16" s="12" t="s">
        <v>107</v>
      </c>
      <c r="B16" s="13" t="s">
        <v>108</v>
      </c>
      <c r="C16" s="13" t="s">
        <v>148</v>
      </c>
      <c r="D16" s="70" t="str">
        <f>HYPERLINK(Tabulka482433[[#This Row],[Sloupec2]],Tabulka482433[[#This Row],[Sloupec1]])</f>
        <v>AEG AS-M1203Z-MH(M10) 480/HV 480Wp BF 30y warranty</v>
      </c>
      <c r="E16" s="14">
        <v>101481</v>
      </c>
      <c r="F16" s="14">
        <v>480</v>
      </c>
      <c r="G16" s="15">
        <v>0.14899999999999999</v>
      </c>
      <c r="H16" s="15">
        <v>0.159</v>
      </c>
      <c r="I16" s="15">
        <v>0.16900000000000001</v>
      </c>
      <c r="J16" s="15">
        <v>71.52</v>
      </c>
      <c r="K16" s="15">
        <v>76.320000000000007</v>
      </c>
      <c r="L16" s="15">
        <v>81.12</v>
      </c>
      <c r="M16" s="16">
        <v>418</v>
      </c>
      <c r="N16" s="14" t="s">
        <v>110</v>
      </c>
      <c r="O16" s="14" t="s">
        <v>149</v>
      </c>
      <c r="P16" s="14">
        <v>36</v>
      </c>
      <c r="Q16" s="14">
        <v>936</v>
      </c>
      <c r="R16" s="17" t="s">
        <v>1496</v>
      </c>
      <c r="S16" s="17" t="s">
        <v>1509</v>
      </c>
      <c r="T16" s="18">
        <v>0.224</v>
      </c>
      <c r="U16" s="14" t="s">
        <v>150</v>
      </c>
      <c r="V16" s="19" t="s">
        <v>151</v>
      </c>
      <c r="W16" s="19" t="s">
        <v>152</v>
      </c>
      <c r="X16" s="14" t="s">
        <v>148</v>
      </c>
    </row>
    <row r="17" spans="1:24" x14ac:dyDescent="0.25">
      <c r="A17" s="12" t="s">
        <v>107</v>
      </c>
      <c r="B17" s="13" t="s">
        <v>108</v>
      </c>
      <c r="C17" s="13" t="s">
        <v>122</v>
      </c>
      <c r="D17" s="70" t="str">
        <f>HYPERLINK(Tabulka482433[[#This Row],[Sloupec2]],Tabulka482433[[#This Row],[Sloupec1]])</f>
        <v>FV panel AEG AS-M1208Y-BH(M10) 480/ HV 480Wp</v>
      </c>
      <c r="E17" s="14">
        <v>101482</v>
      </c>
      <c r="F17" s="14">
        <v>480</v>
      </c>
      <c r="G17" s="15">
        <v>0.14899999999999999</v>
      </c>
      <c r="H17" s="15">
        <v>0.158</v>
      </c>
      <c r="I17" s="15">
        <v>0.16800000000000001</v>
      </c>
      <c r="J17" s="15">
        <v>71.52</v>
      </c>
      <c r="K17" s="15">
        <v>75.84</v>
      </c>
      <c r="L17" s="15">
        <v>80.64</v>
      </c>
      <c r="M17" s="16">
        <v>3574</v>
      </c>
      <c r="N17" s="14" t="s">
        <v>110</v>
      </c>
      <c r="O17" s="14" t="s">
        <v>153</v>
      </c>
      <c r="P17" s="14">
        <v>36</v>
      </c>
      <c r="Q17" s="14">
        <v>864</v>
      </c>
      <c r="R17" s="17" t="s">
        <v>1496</v>
      </c>
      <c r="S17" s="17" t="s">
        <v>1509</v>
      </c>
      <c r="T17" s="18">
        <v>0.22239999999999999</v>
      </c>
      <c r="U17" s="14" t="s">
        <v>154</v>
      </c>
      <c r="V17" s="19" t="s">
        <v>155</v>
      </c>
      <c r="W17" s="19" t="s">
        <v>156</v>
      </c>
      <c r="X17" s="14" t="s">
        <v>122</v>
      </c>
    </row>
    <row r="18" spans="1:24" x14ac:dyDescent="0.25">
      <c r="A18" s="12" t="s">
        <v>107</v>
      </c>
      <c r="B18" s="13" t="s">
        <v>108</v>
      </c>
      <c r="C18" s="13" t="s">
        <v>136</v>
      </c>
      <c r="D18" s="70" t="str">
        <f>HYPERLINK(Tabulka482433[[#This Row],[Sloupec2]],Tabulka482433[[#This Row],[Sloupec1]])</f>
        <v>FV panel AEG AS-M1202B-BH(RM10)- 500/HV 500Wp FB</v>
      </c>
      <c r="E18" s="14">
        <v>101500</v>
      </c>
      <c r="F18" s="14">
        <v>500</v>
      </c>
      <c r="G18" s="15">
        <v>0.159</v>
      </c>
      <c r="H18" s="15">
        <v>0.16900000000000001</v>
      </c>
      <c r="I18" s="15">
        <v>0.17900000000000002</v>
      </c>
      <c r="J18" s="15">
        <v>79.5</v>
      </c>
      <c r="K18" s="15">
        <v>84.5</v>
      </c>
      <c r="L18" s="15">
        <v>89.500000000000014</v>
      </c>
      <c r="M18" s="16">
        <v>2042</v>
      </c>
      <c r="N18" s="14" t="s">
        <v>110</v>
      </c>
      <c r="O18" s="14" t="s">
        <v>110</v>
      </c>
      <c r="P18" s="14">
        <v>36</v>
      </c>
      <c r="Q18" s="14">
        <v>792</v>
      </c>
      <c r="R18" s="17" t="s">
        <v>1496</v>
      </c>
      <c r="S18" s="17" t="s">
        <v>1513</v>
      </c>
      <c r="T18" s="18" t="s">
        <v>157</v>
      </c>
      <c r="U18" s="14" t="s">
        <v>158</v>
      </c>
      <c r="V18" s="19" t="s">
        <v>159</v>
      </c>
      <c r="W18" s="19" t="s">
        <v>160</v>
      </c>
      <c r="X18" s="14" t="s">
        <v>136</v>
      </c>
    </row>
    <row r="19" spans="1:24" x14ac:dyDescent="0.25">
      <c r="A19" s="12" t="s">
        <v>107</v>
      </c>
      <c r="B19" s="13" t="s">
        <v>108</v>
      </c>
      <c r="C19" s="13" t="s">
        <v>132</v>
      </c>
      <c r="D19" s="70" t="str">
        <f>HYPERLINK(Tabulka482433[[#This Row],[Sloupec2]],Tabulka482433[[#This Row],[Sloupec1]])</f>
        <v>FV panel AEG AS-M1322Z-H(M10) 500 Wp BF</v>
      </c>
      <c r="E19" s="14">
        <v>101501</v>
      </c>
      <c r="F19" s="14">
        <v>500</v>
      </c>
      <c r="G19" s="15">
        <v>0.153</v>
      </c>
      <c r="H19" s="15">
        <v>0.16500000000000001</v>
      </c>
      <c r="I19" s="15">
        <v>0.17500000000000002</v>
      </c>
      <c r="J19" s="15">
        <v>76.5</v>
      </c>
      <c r="K19" s="15">
        <v>82.5</v>
      </c>
      <c r="L19" s="15">
        <v>87.500000000000014</v>
      </c>
      <c r="M19" s="16">
        <v>552</v>
      </c>
      <c r="N19" s="14" t="s">
        <v>110</v>
      </c>
      <c r="O19" s="14" t="s">
        <v>118</v>
      </c>
      <c r="P19" s="14">
        <v>31</v>
      </c>
      <c r="Q19" s="14">
        <v>682</v>
      </c>
      <c r="R19" s="17" t="s">
        <v>1495</v>
      </c>
      <c r="S19" s="17" t="s">
        <v>1508</v>
      </c>
      <c r="T19" s="18">
        <v>0.21060000000000001</v>
      </c>
      <c r="U19" s="14" t="s">
        <v>161</v>
      </c>
      <c r="V19" s="19" t="s">
        <v>162</v>
      </c>
      <c r="W19" s="19" t="s">
        <v>163</v>
      </c>
      <c r="X19" s="14" t="s">
        <v>132</v>
      </c>
    </row>
    <row r="20" spans="1:24" x14ac:dyDescent="0.25">
      <c r="A20" s="12" t="s">
        <v>107</v>
      </c>
      <c r="B20" s="13" t="s">
        <v>108</v>
      </c>
      <c r="C20" s="13" t="s">
        <v>164</v>
      </c>
      <c r="D20" s="70" t="str">
        <f>HYPERLINK(Tabulka482433[[#This Row],[Sloupec2]],Tabulka482433[[#This Row],[Sloupec1]])</f>
        <v>FV panel AEG AS-M1322Z-BH(M10)-530Wp BF 30y warranty</v>
      </c>
      <c r="E20" s="14">
        <v>101531</v>
      </c>
      <c r="F20" s="14">
        <v>530</v>
      </c>
      <c r="G20" s="15">
        <v>0.14899999999999999</v>
      </c>
      <c r="H20" s="15">
        <v>0.155</v>
      </c>
      <c r="I20" s="15">
        <v>0.16500000000000001</v>
      </c>
      <c r="J20" s="15">
        <v>78.97</v>
      </c>
      <c r="K20" s="15">
        <v>82.15</v>
      </c>
      <c r="L20" s="15">
        <v>87.45</v>
      </c>
      <c r="M20" s="16">
        <v>1838</v>
      </c>
      <c r="N20" s="14" t="s">
        <v>110</v>
      </c>
      <c r="O20" s="14" t="s">
        <v>149</v>
      </c>
      <c r="P20" s="14">
        <v>36</v>
      </c>
      <c r="Q20" s="14">
        <v>792</v>
      </c>
      <c r="R20" s="17" t="s">
        <v>1496</v>
      </c>
      <c r="S20" s="17" t="s">
        <v>1508</v>
      </c>
      <c r="T20" s="18">
        <v>0.22320000000000001</v>
      </c>
      <c r="U20" s="14" t="s">
        <v>161</v>
      </c>
      <c r="V20" s="19" t="s">
        <v>165</v>
      </c>
      <c r="W20" s="19" t="s">
        <v>166</v>
      </c>
      <c r="X20" s="14" t="s">
        <v>164</v>
      </c>
    </row>
    <row r="21" spans="1:24" x14ac:dyDescent="0.25">
      <c r="A21" s="12" t="s">
        <v>107</v>
      </c>
      <c r="B21" s="13" t="s">
        <v>108</v>
      </c>
      <c r="C21" s="13" t="s">
        <v>132</v>
      </c>
      <c r="D21" s="70" t="str">
        <f>HYPERLINK(Tabulka482433[[#This Row],[Sloupec2]],Tabulka482433[[#This Row],[Sloupec1]])</f>
        <v>FV panel AEG AS-M1442Z-H(M10) 550Wp 25 Years warranty</v>
      </c>
      <c r="E21" s="14">
        <v>101550</v>
      </c>
      <c r="F21" s="14">
        <v>550</v>
      </c>
      <c r="G21" s="15">
        <v>0.158</v>
      </c>
      <c r="H21" s="15">
        <v>0.16900000000000001</v>
      </c>
      <c r="I21" s="15">
        <v>0.17900000000000002</v>
      </c>
      <c r="J21" s="15">
        <v>86.9</v>
      </c>
      <c r="K21" s="15">
        <v>92.95</v>
      </c>
      <c r="L21" s="15">
        <v>98.450000000000017</v>
      </c>
      <c r="M21" s="16">
        <v>7</v>
      </c>
      <c r="N21" s="14" t="s">
        <v>110</v>
      </c>
      <c r="O21" s="14" t="s">
        <v>118</v>
      </c>
      <c r="P21" s="14">
        <v>31</v>
      </c>
      <c r="Q21" s="14">
        <v>620</v>
      </c>
      <c r="R21" s="17" t="s">
        <v>1495</v>
      </c>
      <c r="S21" s="17" t="s">
        <v>1508</v>
      </c>
      <c r="T21" s="18">
        <v>0.20699999999999999</v>
      </c>
      <c r="U21" s="14" t="s">
        <v>167</v>
      </c>
      <c r="V21" s="19" t="s">
        <v>168</v>
      </c>
      <c r="W21" s="19" t="s">
        <v>169</v>
      </c>
      <c r="X21" s="14" t="s">
        <v>132</v>
      </c>
    </row>
    <row r="22" spans="1:24" x14ac:dyDescent="0.25">
      <c r="A22" s="12" t="s">
        <v>107</v>
      </c>
      <c r="B22" s="13" t="s">
        <v>108</v>
      </c>
      <c r="C22" s="13" t="s">
        <v>122</v>
      </c>
      <c r="D22" s="70" t="str">
        <f>HYPERLINK(Tabulka482433[[#This Row],[Sloupec2]],Tabulka482433[[#This Row],[Sloupec1]])</f>
        <v>FV panel AEG AS-M1443Y-BH(M10)-580/HV 580 Wp FB</v>
      </c>
      <c r="E22" s="14">
        <v>101580</v>
      </c>
      <c r="F22" s="14">
        <v>580</v>
      </c>
      <c r="G22" s="15">
        <v>0.154</v>
      </c>
      <c r="H22" s="15">
        <v>0.16</v>
      </c>
      <c r="I22" s="15">
        <v>0.17</v>
      </c>
      <c r="J22" s="15">
        <v>89.32</v>
      </c>
      <c r="K22" s="15">
        <v>92.8</v>
      </c>
      <c r="L22" s="15">
        <v>98.600000000000009</v>
      </c>
      <c r="M22" s="16">
        <v>2</v>
      </c>
      <c r="N22" s="14" t="s">
        <v>110</v>
      </c>
      <c r="O22" s="14" t="s">
        <v>118</v>
      </c>
      <c r="P22" s="14">
        <v>36</v>
      </c>
      <c r="Q22" s="14">
        <v>720</v>
      </c>
      <c r="R22" s="17" t="s">
        <v>1496</v>
      </c>
      <c r="S22" s="17" t="s">
        <v>1514</v>
      </c>
      <c r="T22" s="18">
        <v>0.23</v>
      </c>
      <c r="U22" s="14" t="s">
        <v>170</v>
      </c>
      <c r="V22" s="19" t="s">
        <v>171</v>
      </c>
      <c r="W22" s="19" t="s">
        <v>172</v>
      </c>
      <c r="X22" s="14" t="s">
        <v>122</v>
      </c>
    </row>
    <row r="23" spans="1:24" x14ac:dyDescent="0.25">
      <c r="A23" s="12" t="s">
        <v>107</v>
      </c>
      <c r="B23" s="13" t="s">
        <v>173</v>
      </c>
      <c r="C23" s="13" t="s">
        <v>174</v>
      </c>
      <c r="D23" s="70" t="str">
        <f>HYPERLINK(Tabulka482433[[#This Row],[Sloupec2]],Tabulka482433[[#This Row],[Sloupec1]])</f>
        <v>FV panel Canadian Solar CS6L-455MS SLV 30mm</v>
      </c>
      <c r="E23" s="14">
        <v>104450</v>
      </c>
      <c r="F23" s="14">
        <v>455</v>
      </c>
      <c r="G23" s="15">
        <v>0.109</v>
      </c>
      <c r="H23" s="15">
        <v>0.114</v>
      </c>
      <c r="I23" s="15">
        <v>0.124</v>
      </c>
      <c r="J23" s="15">
        <v>49.594999999999999</v>
      </c>
      <c r="K23" s="15">
        <v>51.870000000000005</v>
      </c>
      <c r="L23" s="15">
        <v>56.42</v>
      </c>
      <c r="M23" s="16">
        <v>2</v>
      </c>
      <c r="N23" s="14" t="s">
        <v>175</v>
      </c>
      <c r="O23" s="14" t="s">
        <v>118</v>
      </c>
      <c r="P23" s="14">
        <v>35</v>
      </c>
      <c r="Q23" s="14">
        <v>840</v>
      </c>
      <c r="R23" s="17" t="s">
        <v>1498</v>
      </c>
      <c r="S23" s="17" t="s">
        <v>1508</v>
      </c>
      <c r="T23" s="18">
        <v>0.21099999999999999</v>
      </c>
      <c r="U23" s="14" t="s">
        <v>154</v>
      </c>
      <c r="V23" s="19" t="s">
        <v>176</v>
      </c>
      <c r="W23" s="19" t="s">
        <v>177</v>
      </c>
      <c r="X23" s="14" t="s">
        <v>174</v>
      </c>
    </row>
    <row r="24" spans="1:24" x14ac:dyDescent="0.25">
      <c r="A24" s="12" t="s">
        <v>107</v>
      </c>
      <c r="B24" s="13" t="s">
        <v>173</v>
      </c>
      <c r="C24" s="13" t="s">
        <v>174</v>
      </c>
      <c r="D24" s="70" t="str">
        <f>HYPERLINK(Tabulka482433[[#This Row],[Sloupec2]],Tabulka482433[[#This Row],[Sloupec1]])</f>
        <v>FV panel Canadian Solar CS6L-455MS BW 30mm</v>
      </c>
      <c r="E24" s="14">
        <v>104460</v>
      </c>
      <c r="F24" s="14">
        <v>455</v>
      </c>
      <c r="G24" s="15">
        <v>0.109</v>
      </c>
      <c r="H24" s="15">
        <v>0.114</v>
      </c>
      <c r="I24" s="15">
        <v>0.124</v>
      </c>
      <c r="J24" s="15">
        <v>49.594999999999999</v>
      </c>
      <c r="K24" s="15">
        <v>51.870000000000005</v>
      </c>
      <c r="L24" s="15">
        <v>56.42</v>
      </c>
      <c r="M24" s="16">
        <v>1</v>
      </c>
      <c r="N24" s="14" t="s">
        <v>110</v>
      </c>
      <c r="O24" s="14" t="s">
        <v>118</v>
      </c>
      <c r="P24" s="14">
        <v>35</v>
      </c>
      <c r="Q24" s="14">
        <v>840</v>
      </c>
      <c r="R24" s="17" t="s">
        <v>1499</v>
      </c>
      <c r="S24" s="17" t="s">
        <v>1508</v>
      </c>
      <c r="T24" s="18">
        <v>0.21099999999999999</v>
      </c>
      <c r="U24" s="14" t="s">
        <v>154</v>
      </c>
      <c r="V24" s="19" t="s">
        <v>178</v>
      </c>
      <c r="W24" s="19" t="s">
        <v>179</v>
      </c>
      <c r="X24" s="14" t="s">
        <v>174</v>
      </c>
    </row>
    <row r="25" spans="1:24" x14ac:dyDescent="0.25">
      <c r="A25" s="12" t="s">
        <v>107</v>
      </c>
      <c r="B25" s="13" t="s">
        <v>173</v>
      </c>
      <c r="C25" s="13" t="s">
        <v>174</v>
      </c>
      <c r="D25" s="70" t="str">
        <f>HYPERLINK(Tabulka482433[[#This Row],[Sloupec2]],Tabulka482433[[#This Row],[Sloupec1]])</f>
        <v>FV panel Canadian Solar CS6L-460MS BW 30mm</v>
      </c>
      <c r="E25" s="14">
        <v>104463</v>
      </c>
      <c r="F25" s="14">
        <v>460</v>
      </c>
      <c r="G25" s="15">
        <v>0.115</v>
      </c>
      <c r="H25" s="15">
        <v>0.122</v>
      </c>
      <c r="I25" s="15">
        <v>0.13200000000000001</v>
      </c>
      <c r="J25" s="15">
        <v>52.900000000000006</v>
      </c>
      <c r="K25" s="15">
        <v>56.12</v>
      </c>
      <c r="L25" s="15">
        <v>60.720000000000006</v>
      </c>
      <c r="M25" s="16">
        <v>1</v>
      </c>
      <c r="N25" s="14" t="s">
        <v>110</v>
      </c>
      <c r="O25" s="14" t="s">
        <v>118</v>
      </c>
      <c r="P25" s="14">
        <v>35</v>
      </c>
      <c r="Q25" s="14">
        <v>840</v>
      </c>
      <c r="R25" s="17" t="s">
        <v>1499</v>
      </c>
      <c r="S25" s="17" t="s">
        <v>1508</v>
      </c>
      <c r="T25" s="18">
        <v>0.21299999999999999</v>
      </c>
      <c r="U25" s="14" t="s">
        <v>154</v>
      </c>
      <c r="V25" s="19" t="s">
        <v>180</v>
      </c>
      <c r="W25" s="19" t="s">
        <v>181</v>
      </c>
      <c r="X25" s="14" t="s">
        <v>174</v>
      </c>
    </row>
    <row r="26" spans="1:24" x14ac:dyDescent="0.25">
      <c r="A26" s="12" t="s">
        <v>107</v>
      </c>
      <c r="B26" s="13" t="s">
        <v>173</v>
      </c>
      <c r="C26" s="13" t="s">
        <v>148</v>
      </c>
      <c r="D26" s="70" t="str">
        <f>HYPERLINK(Tabulka482433[[#This Row],[Sloupec2]],Tabulka482433[[#This Row],[Sloupec1]])</f>
        <v>FV panel Canadian Solar CS6.1-54TD-455 BF 455Wp 30mm frame</v>
      </c>
      <c r="E26" s="14">
        <v>104465</v>
      </c>
      <c r="F26" s="14">
        <v>455</v>
      </c>
      <c r="G26" s="15">
        <v>0.11899999999999999</v>
      </c>
      <c r="H26" s="15">
        <v>0.126</v>
      </c>
      <c r="I26" s="15">
        <v>0.13600000000000001</v>
      </c>
      <c r="J26" s="15">
        <v>54.144999999999996</v>
      </c>
      <c r="K26" s="15">
        <v>57.33</v>
      </c>
      <c r="L26" s="15">
        <v>61.88</v>
      </c>
      <c r="M26" s="16">
        <v>1059</v>
      </c>
      <c r="N26" s="14" t="s">
        <v>110</v>
      </c>
      <c r="O26" s="14" t="s">
        <v>149</v>
      </c>
      <c r="P26" s="14">
        <v>35</v>
      </c>
      <c r="Q26" s="14">
        <v>840</v>
      </c>
      <c r="R26" s="17" t="s">
        <v>1495</v>
      </c>
      <c r="S26" s="17" t="s">
        <v>1515</v>
      </c>
      <c r="T26" s="18">
        <v>0.223</v>
      </c>
      <c r="U26" s="14" t="s">
        <v>182</v>
      </c>
      <c r="V26" s="19" t="s">
        <v>183</v>
      </c>
      <c r="W26" s="19" t="s">
        <v>184</v>
      </c>
      <c r="X26" s="14" t="s">
        <v>148</v>
      </c>
    </row>
    <row r="27" spans="1:24" x14ac:dyDescent="0.25">
      <c r="A27" s="12" t="s">
        <v>107</v>
      </c>
      <c r="B27" s="13" t="s">
        <v>173</v>
      </c>
      <c r="C27" s="13" t="s">
        <v>148</v>
      </c>
      <c r="D27" s="70" t="str">
        <f>HYPERLINK(Tabulka482433[[#This Row],[Sloupec2]],Tabulka482433[[#This Row],[Sloupec1]])</f>
        <v>FV panel Canadian Solar CS6.1-54TD-460 BF 460Wp 30mm frame</v>
      </c>
      <c r="E27" s="14">
        <v>104466</v>
      </c>
      <c r="F27" s="14">
        <v>460</v>
      </c>
      <c r="G27" s="15">
        <v>0.123</v>
      </c>
      <c r="H27" s="15">
        <v>0.129</v>
      </c>
      <c r="I27" s="15">
        <v>0.13900000000000001</v>
      </c>
      <c r="J27" s="15">
        <v>56.58</v>
      </c>
      <c r="K27" s="15">
        <v>59.34</v>
      </c>
      <c r="L27" s="15">
        <v>63.940000000000005</v>
      </c>
      <c r="M27" s="16">
        <v>108</v>
      </c>
      <c r="N27" s="14" t="s">
        <v>110</v>
      </c>
      <c r="O27" s="14" t="s">
        <v>149</v>
      </c>
      <c r="P27" s="14">
        <v>35</v>
      </c>
      <c r="Q27" s="14">
        <v>864</v>
      </c>
      <c r="R27" s="17" t="s">
        <v>1495</v>
      </c>
      <c r="S27" s="17" t="s">
        <v>1515</v>
      </c>
      <c r="T27" s="18">
        <v>0.22500000000000001</v>
      </c>
      <c r="U27" s="14" t="s">
        <v>182</v>
      </c>
      <c r="V27" s="19" t="s">
        <v>185</v>
      </c>
      <c r="W27" s="19" t="s">
        <v>186</v>
      </c>
      <c r="X27" s="14" t="s">
        <v>148</v>
      </c>
    </row>
    <row r="28" spans="1:24" x14ac:dyDescent="0.25">
      <c r="A28" s="12" t="s">
        <v>107</v>
      </c>
      <c r="B28" s="13" t="s">
        <v>173</v>
      </c>
      <c r="C28" s="13" t="s">
        <v>187</v>
      </c>
      <c r="D28" s="70" t="str">
        <f>HYPERLINK(Tabulka482433[[#This Row],[Sloupec2]],Tabulka482433[[#This Row],[Sloupec1]])</f>
        <v>FV panel Canadian Solar CS6.1-54TB-450 BF 450Wp 30mm frame</v>
      </c>
      <c r="E28" s="14">
        <v>104467</v>
      </c>
      <c r="F28" s="14">
        <v>450</v>
      </c>
      <c r="G28" s="15">
        <v>0.124</v>
      </c>
      <c r="H28" s="15">
        <v>0.13</v>
      </c>
      <c r="I28" s="15">
        <v>0.14000000000000001</v>
      </c>
      <c r="J28" s="15">
        <v>55.8</v>
      </c>
      <c r="K28" s="15">
        <v>58.5</v>
      </c>
      <c r="L28" s="15">
        <v>63.000000000000007</v>
      </c>
      <c r="M28" s="16">
        <v>1610</v>
      </c>
      <c r="N28" s="14" t="s">
        <v>110</v>
      </c>
      <c r="O28" s="14" t="s">
        <v>149</v>
      </c>
      <c r="P28" s="14">
        <v>35</v>
      </c>
      <c r="Q28" s="14">
        <v>840</v>
      </c>
      <c r="R28" s="17" t="s">
        <v>1495</v>
      </c>
      <c r="S28" s="17" t="s">
        <v>1516</v>
      </c>
      <c r="T28" s="18">
        <v>0.22</v>
      </c>
      <c r="U28" s="14" t="s">
        <v>182</v>
      </c>
      <c r="V28" s="19" t="s">
        <v>188</v>
      </c>
      <c r="W28" s="19" t="s">
        <v>189</v>
      </c>
      <c r="X28" s="14" t="s">
        <v>187</v>
      </c>
    </row>
    <row r="29" spans="1:24" x14ac:dyDescent="0.25">
      <c r="A29" s="12" t="s">
        <v>107</v>
      </c>
      <c r="B29" s="13" t="s">
        <v>173</v>
      </c>
      <c r="C29" s="13" t="s">
        <v>148</v>
      </c>
      <c r="D29" s="70" t="str">
        <f>HYPERLINK(Tabulka482433[[#This Row],[Sloupec2]],Tabulka482433[[#This Row],[Sloupec1]])</f>
        <v>FV panel Canadian Solar CS6.1-60TB-500 BF 500Wp 30mm frame</v>
      </c>
      <c r="E29" s="14">
        <v>104500</v>
      </c>
      <c r="F29" s="14">
        <v>500</v>
      </c>
      <c r="G29" s="15">
        <v>0.11899999999999999</v>
      </c>
      <c r="H29" s="15">
        <v>0.126</v>
      </c>
      <c r="I29" s="15">
        <v>0.13600000000000001</v>
      </c>
      <c r="J29" s="15">
        <v>59.5</v>
      </c>
      <c r="K29" s="15">
        <v>63</v>
      </c>
      <c r="L29" s="15">
        <v>68</v>
      </c>
      <c r="M29" s="16">
        <v>6311</v>
      </c>
      <c r="N29" s="14" t="s">
        <v>110</v>
      </c>
      <c r="O29" s="14" t="s">
        <v>149</v>
      </c>
      <c r="P29" s="14">
        <v>35</v>
      </c>
      <c r="Q29" s="14">
        <v>770</v>
      </c>
      <c r="R29" s="17" t="s">
        <v>1495</v>
      </c>
      <c r="S29" s="17" t="s">
        <v>1515</v>
      </c>
      <c r="T29" s="18">
        <v>0.22800000000000001</v>
      </c>
      <c r="U29" s="14" t="s">
        <v>190</v>
      </c>
      <c r="V29" s="19" t="s">
        <v>191</v>
      </c>
      <c r="W29" s="19" t="s">
        <v>192</v>
      </c>
      <c r="X29" s="14" t="s">
        <v>148</v>
      </c>
    </row>
    <row r="30" spans="1:24" x14ac:dyDescent="0.25">
      <c r="A30" s="12" t="s">
        <v>107</v>
      </c>
      <c r="B30" s="13" t="s">
        <v>173</v>
      </c>
      <c r="C30" s="13" t="s">
        <v>193</v>
      </c>
      <c r="D30" s="70" t="str">
        <f>HYPERLINK(Tabulka482433[[#This Row],[Sloupec2]],Tabulka482433[[#This Row],[Sloupec1]])</f>
        <v>FV panel Canadian Solar CS6W-550MS SLV 550Wp - 30mm frame</v>
      </c>
      <c r="E30" s="14">
        <v>104551</v>
      </c>
      <c r="F30" s="14">
        <v>550</v>
      </c>
      <c r="G30" s="15">
        <v>0.114</v>
      </c>
      <c r="H30" s="15">
        <v>0.122</v>
      </c>
      <c r="I30" s="15">
        <v>0.13200000000000001</v>
      </c>
      <c r="J30" s="15">
        <v>62.7</v>
      </c>
      <c r="K30" s="15">
        <v>67.099999999999994</v>
      </c>
      <c r="L30" s="15">
        <v>72.600000000000009</v>
      </c>
      <c r="M30" s="16">
        <v>0</v>
      </c>
      <c r="N30" s="14" t="s">
        <v>175</v>
      </c>
      <c r="O30" s="14" t="s">
        <v>118</v>
      </c>
      <c r="P30" s="14">
        <v>35</v>
      </c>
      <c r="Q30" s="14">
        <v>700</v>
      </c>
      <c r="R30" s="17" t="s">
        <v>1498</v>
      </c>
      <c r="S30" s="17" t="s">
        <v>1517</v>
      </c>
      <c r="T30" s="18">
        <v>0.215</v>
      </c>
      <c r="U30" s="14" t="s">
        <v>194</v>
      </c>
      <c r="V30" s="19" t="s">
        <v>195</v>
      </c>
      <c r="W30" s="19" t="s">
        <v>196</v>
      </c>
      <c r="X30" s="14" t="s">
        <v>193</v>
      </c>
    </row>
    <row r="31" spans="1:24" x14ac:dyDescent="0.25">
      <c r="A31" s="12" t="s">
        <v>107</v>
      </c>
      <c r="B31" s="13" t="s">
        <v>173</v>
      </c>
      <c r="C31" s="13" t="s">
        <v>193</v>
      </c>
      <c r="D31" s="70" t="str">
        <f>HYPERLINK(Tabulka482433[[#This Row],[Sloupec2]],Tabulka482433[[#This Row],[Sloupec1]])</f>
        <v>FV panel Canadian Solar CS6W-555MS SLV 555Wp 30mm frame</v>
      </c>
      <c r="E31" s="14">
        <v>104553</v>
      </c>
      <c r="F31" s="14">
        <v>555</v>
      </c>
      <c r="G31" s="15">
        <v>0.109</v>
      </c>
      <c r="H31" s="15">
        <v>0.115</v>
      </c>
      <c r="I31" s="15">
        <v>0.125</v>
      </c>
      <c r="J31" s="15">
        <v>60.494999999999997</v>
      </c>
      <c r="K31" s="15">
        <v>63.825000000000003</v>
      </c>
      <c r="L31" s="15">
        <v>69.375</v>
      </c>
      <c r="M31" s="16">
        <v>3</v>
      </c>
      <c r="N31" s="14" t="s">
        <v>175</v>
      </c>
      <c r="O31" s="14" t="s">
        <v>118</v>
      </c>
      <c r="P31" s="14">
        <v>35</v>
      </c>
      <c r="Q31" s="14">
        <v>700</v>
      </c>
      <c r="R31" s="17" t="s">
        <v>1498</v>
      </c>
      <c r="S31" s="17" t="s">
        <v>1517</v>
      </c>
      <c r="T31" s="18">
        <v>0.216</v>
      </c>
      <c r="U31" s="14" t="s">
        <v>170</v>
      </c>
      <c r="V31" s="19" t="s">
        <v>197</v>
      </c>
      <c r="W31" s="19" t="s">
        <v>198</v>
      </c>
      <c r="X31" s="14" t="s">
        <v>193</v>
      </c>
    </row>
    <row r="32" spans="1:24" x14ac:dyDescent="0.25">
      <c r="A32" s="12" t="s">
        <v>107</v>
      </c>
      <c r="B32" s="13" t="s">
        <v>173</v>
      </c>
      <c r="C32" s="13" t="s">
        <v>148</v>
      </c>
      <c r="D32" s="70" t="str">
        <f>HYPERLINK(Tabulka482433[[#This Row],[Sloupec2]],Tabulka482433[[#This Row],[Sloupec1]])</f>
        <v>FV panel Canadian Solar CS6W-T 570 SLV 570Wp 30mm frame</v>
      </c>
      <c r="E32" s="14">
        <v>104570</v>
      </c>
      <c r="F32" s="14">
        <v>570</v>
      </c>
      <c r="G32" s="15">
        <v>0.12</v>
      </c>
      <c r="H32" s="15">
        <v>0.125</v>
      </c>
      <c r="I32" s="15">
        <v>0.13500000000000001</v>
      </c>
      <c r="J32" s="15">
        <v>68.399999999999991</v>
      </c>
      <c r="K32" s="15">
        <v>71.25</v>
      </c>
      <c r="L32" s="15">
        <v>76.95</v>
      </c>
      <c r="M32" s="16">
        <v>199</v>
      </c>
      <c r="N32" s="14" t="s">
        <v>175</v>
      </c>
      <c r="O32" s="14" t="s">
        <v>118</v>
      </c>
      <c r="P32" s="14">
        <v>35</v>
      </c>
      <c r="Q32" s="14">
        <v>700</v>
      </c>
      <c r="R32" s="17" t="s">
        <v>1500</v>
      </c>
      <c r="S32" s="17" t="s">
        <v>1515</v>
      </c>
      <c r="T32" s="18">
        <v>0.221</v>
      </c>
      <c r="U32" s="14" t="s">
        <v>199</v>
      </c>
      <c r="V32" s="19" t="s">
        <v>200</v>
      </c>
      <c r="W32" s="19" t="s">
        <v>201</v>
      </c>
      <c r="X32" s="14" t="s">
        <v>148</v>
      </c>
    </row>
    <row r="33" spans="1:24" x14ac:dyDescent="0.25">
      <c r="A33" s="12" t="s">
        <v>107</v>
      </c>
      <c r="B33" s="13" t="s">
        <v>173</v>
      </c>
      <c r="C33" s="13" t="s">
        <v>148</v>
      </c>
      <c r="D33" s="70" t="str">
        <f>HYPERLINK(Tabulka482433[[#This Row],[Sloupec2]],Tabulka482433[[#This Row],[Sloupec1]])</f>
        <v>FV panel Canadian Solar CS6W-580T SLV 580Wp 30mm frame</v>
      </c>
      <c r="E33" s="14">
        <v>104580</v>
      </c>
      <c r="F33" s="14">
        <v>580</v>
      </c>
      <c r="G33" s="15">
        <v>0.124</v>
      </c>
      <c r="H33" s="15">
        <v>0.13</v>
      </c>
      <c r="I33" s="15">
        <v>0.14000000000000001</v>
      </c>
      <c r="J33" s="15">
        <v>71.92</v>
      </c>
      <c r="K33" s="15">
        <v>75.400000000000006</v>
      </c>
      <c r="L33" s="15">
        <v>81.2</v>
      </c>
      <c r="M33" s="16">
        <v>381</v>
      </c>
      <c r="N33" s="14" t="s">
        <v>175</v>
      </c>
      <c r="O33" s="14" t="s">
        <v>118</v>
      </c>
      <c r="P33" s="14">
        <v>35</v>
      </c>
      <c r="Q33" s="14">
        <v>700</v>
      </c>
      <c r="R33" s="17" t="s">
        <v>1500</v>
      </c>
      <c r="S33" s="17" t="s">
        <v>1515</v>
      </c>
      <c r="T33" s="18">
        <v>0.22500000000000001</v>
      </c>
      <c r="U33" s="14" t="s">
        <v>199</v>
      </c>
      <c r="V33" s="19" t="s">
        <v>202</v>
      </c>
      <c r="W33" s="19" t="s">
        <v>203</v>
      </c>
      <c r="X33" s="14" t="s">
        <v>148</v>
      </c>
    </row>
    <row r="34" spans="1:24" x14ac:dyDescent="0.25">
      <c r="A34" s="12" t="s">
        <v>107</v>
      </c>
      <c r="B34" s="13" t="s">
        <v>173</v>
      </c>
      <c r="C34" s="13" t="s">
        <v>204</v>
      </c>
      <c r="D34" s="70" t="str">
        <f>HYPERLINK(Tabulka482433[[#This Row],[Sloupec2]],Tabulka482433[[#This Row],[Sloupec1]])</f>
        <v>FV panel Canadian Solar CS7L-595MB-AG 595Wp</v>
      </c>
      <c r="E34" s="14">
        <v>104590</v>
      </c>
      <c r="F34" s="14">
        <v>595</v>
      </c>
      <c r="G34" s="15">
        <v>0.109</v>
      </c>
      <c r="H34" s="15">
        <v>0.11899999999999999</v>
      </c>
      <c r="I34" s="15">
        <v>0.129</v>
      </c>
      <c r="J34" s="15">
        <v>64.855000000000004</v>
      </c>
      <c r="K34" s="15">
        <v>70.804999999999993</v>
      </c>
      <c r="L34" s="15">
        <v>76.754999999999995</v>
      </c>
      <c r="M34" s="16">
        <v>21</v>
      </c>
      <c r="N34" s="14" t="s">
        <v>175</v>
      </c>
      <c r="O34" s="14" t="s">
        <v>149</v>
      </c>
      <c r="P34" s="14">
        <v>33</v>
      </c>
      <c r="Q34" s="14">
        <v>594</v>
      </c>
      <c r="R34" s="17" t="s">
        <v>1498</v>
      </c>
      <c r="S34" s="17" t="s">
        <v>1518</v>
      </c>
      <c r="T34" s="18">
        <v>0.21199999999999999</v>
      </c>
      <c r="U34" s="14" t="s">
        <v>205</v>
      </c>
      <c r="V34" s="19" t="s">
        <v>206</v>
      </c>
      <c r="W34" s="19" t="s">
        <v>207</v>
      </c>
      <c r="X34" s="14" t="s">
        <v>204</v>
      </c>
    </row>
    <row r="35" spans="1:24" x14ac:dyDescent="0.25">
      <c r="A35" s="12" t="s">
        <v>107</v>
      </c>
      <c r="B35" s="13" t="s">
        <v>173</v>
      </c>
      <c r="C35" s="13" t="s">
        <v>204</v>
      </c>
      <c r="D35" s="70" t="str">
        <f>HYPERLINK(Tabulka482433[[#This Row],[Sloupec2]],Tabulka482433[[#This Row],[Sloupec1]])</f>
        <v>FV panel Canadian Solar CS7L-600MB-AG 600Wp</v>
      </c>
      <c r="E35" s="14">
        <v>104600</v>
      </c>
      <c r="F35" s="14">
        <v>600</v>
      </c>
      <c r="G35" s="15">
        <v>0.113</v>
      </c>
      <c r="H35" s="15">
        <v>0.12</v>
      </c>
      <c r="I35" s="15">
        <v>0.13</v>
      </c>
      <c r="J35" s="15">
        <v>67.8</v>
      </c>
      <c r="K35" s="15">
        <v>72</v>
      </c>
      <c r="L35" s="15">
        <v>78</v>
      </c>
      <c r="M35" s="16">
        <v>30</v>
      </c>
      <c r="N35" s="14" t="s">
        <v>175</v>
      </c>
      <c r="O35" s="14" t="s">
        <v>149</v>
      </c>
      <c r="P35" s="14">
        <v>33</v>
      </c>
      <c r="Q35" s="14">
        <v>594</v>
      </c>
      <c r="R35" s="17" t="s">
        <v>1498</v>
      </c>
      <c r="S35" s="17" t="s">
        <v>1518</v>
      </c>
      <c r="T35" s="18">
        <v>0.21199999999999999</v>
      </c>
      <c r="U35" s="14" t="s">
        <v>205</v>
      </c>
      <c r="V35" s="19" t="s">
        <v>208</v>
      </c>
      <c r="W35" s="19" t="s">
        <v>209</v>
      </c>
      <c r="X35" s="14" t="s">
        <v>204</v>
      </c>
    </row>
    <row r="36" spans="1:24" x14ac:dyDescent="0.25">
      <c r="A36" s="12" t="s">
        <v>107</v>
      </c>
      <c r="B36" s="13" t="s">
        <v>173</v>
      </c>
      <c r="C36" s="13" t="s">
        <v>132</v>
      </c>
      <c r="D36" s="70" t="str">
        <f>HYPERLINK(Tabulka482433[[#This Row],[Sloupec2]],Tabulka482433[[#This Row],[Sloupec1]])</f>
        <v>FV panel Canadian Solar CS7N-665MS SLV 665Wp</v>
      </c>
      <c r="E36" s="14">
        <v>104661</v>
      </c>
      <c r="F36" s="14">
        <v>665</v>
      </c>
      <c r="G36" s="15">
        <v>0.109</v>
      </c>
      <c r="H36" s="15">
        <v>0.115</v>
      </c>
      <c r="I36" s="15">
        <v>0.125</v>
      </c>
      <c r="J36" s="15">
        <v>72.484999999999999</v>
      </c>
      <c r="K36" s="15">
        <v>76.475000000000009</v>
      </c>
      <c r="L36" s="15">
        <v>83.125</v>
      </c>
      <c r="M36" s="16">
        <v>0</v>
      </c>
      <c r="N36" s="14" t="s">
        <v>175</v>
      </c>
      <c r="O36" s="14" t="s">
        <v>118</v>
      </c>
      <c r="P36" s="14">
        <v>30</v>
      </c>
      <c r="Q36" s="14">
        <v>480</v>
      </c>
      <c r="R36" s="17" t="s">
        <v>1500</v>
      </c>
      <c r="S36" s="17" t="s">
        <v>1519</v>
      </c>
      <c r="T36" s="18">
        <v>0.214</v>
      </c>
      <c r="U36" s="14" t="s">
        <v>210</v>
      </c>
      <c r="V36" s="19" t="s">
        <v>211</v>
      </c>
      <c r="W36" s="19" t="s">
        <v>212</v>
      </c>
      <c r="X36" s="14" t="s">
        <v>132</v>
      </c>
    </row>
    <row r="37" spans="1:24" x14ac:dyDescent="0.25">
      <c r="A37" s="12" t="s">
        <v>107</v>
      </c>
      <c r="B37" s="13" t="s">
        <v>213</v>
      </c>
      <c r="C37" s="13" t="s">
        <v>214</v>
      </c>
      <c r="D37" s="70" t="str">
        <f>HYPERLINK(Tabulka482433[[#This Row],[Sloupec2]],Tabulka482433[[#This Row],[Sloupec1]])</f>
        <v>FV panel Energetica e.Classic M HC 370Wp FB</v>
      </c>
      <c r="E37" s="14">
        <v>105371</v>
      </c>
      <c r="F37" s="14">
        <v>370</v>
      </c>
      <c r="G37" s="15">
        <v>0.27800000000000002</v>
      </c>
      <c r="H37" s="15">
        <v>0.28899999999999998</v>
      </c>
      <c r="I37" s="15">
        <v>0.29899999999999999</v>
      </c>
      <c r="J37" s="15">
        <v>102.86000000000001</v>
      </c>
      <c r="K37" s="15">
        <v>106.92999999999999</v>
      </c>
      <c r="L37" s="15">
        <v>110.63</v>
      </c>
      <c r="M37" s="16">
        <v>136</v>
      </c>
      <c r="N37" s="14" t="s">
        <v>110</v>
      </c>
      <c r="O37" s="14" t="s">
        <v>110</v>
      </c>
      <c r="P37" s="14">
        <v>30</v>
      </c>
      <c r="Q37" s="14">
        <v>840</v>
      </c>
      <c r="R37" s="17" t="s">
        <v>1501</v>
      </c>
      <c r="S37" s="17" t="s">
        <v>1520</v>
      </c>
      <c r="T37" s="18">
        <v>0.20269999999999999</v>
      </c>
      <c r="U37" s="14" t="s">
        <v>215</v>
      </c>
      <c r="V37" s="19" t="s">
        <v>216</v>
      </c>
      <c r="W37" s="19" t="s">
        <v>217</v>
      </c>
      <c r="X37" s="14" t="s">
        <v>214</v>
      </c>
    </row>
    <row r="38" spans="1:24" x14ac:dyDescent="0.25">
      <c r="A38" s="12" t="s">
        <v>107</v>
      </c>
      <c r="B38" s="13" t="s">
        <v>213</v>
      </c>
      <c r="C38" s="13" t="s">
        <v>214</v>
      </c>
      <c r="D38" s="70" t="str">
        <f>HYPERLINK(Tabulka482433[[#This Row],[Sloupec2]],Tabulka482433[[#This Row],[Sloupec1]])</f>
        <v>FV panel Energetica e.Classic M HC 375Wp FB</v>
      </c>
      <c r="E38" s="14">
        <v>105372</v>
      </c>
      <c r="F38" s="14">
        <v>375</v>
      </c>
      <c r="G38" s="15">
        <v>0.27800000000000002</v>
      </c>
      <c r="H38" s="15">
        <v>0.28899999999999998</v>
      </c>
      <c r="I38" s="15">
        <v>0.29899999999999999</v>
      </c>
      <c r="J38" s="15">
        <v>104.25000000000001</v>
      </c>
      <c r="K38" s="15">
        <v>108.37499999999999</v>
      </c>
      <c r="L38" s="15">
        <v>112.125</v>
      </c>
      <c r="M38" s="16">
        <v>538</v>
      </c>
      <c r="N38" s="14" t="s">
        <v>110</v>
      </c>
      <c r="O38" s="14" t="s">
        <v>110</v>
      </c>
      <c r="P38" s="14">
        <v>30</v>
      </c>
      <c r="Q38" s="14">
        <v>840</v>
      </c>
      <c r="R38" s="17" t="s">
        <v>1501</v>
      </c>
      <c r="S38" s="17" t="s">
        <v>1520</v>
      </c>
      <c r="T38" s="18">
        <v>0.20269999999999999</v>
      </c>
      <c r="U38" s="14" t="s">
        <v>215</v>
      </c>
      <c r="V38" s="19" t="s">
        <v>218</v>
      </c>
      <c r="W38" s="19" t="s">
        <v>219</v>
      </c>
      <c r="X38" s="14" t="s">
        <v>214</v>
      </c>
    </row>
    <row r="39" spans="1:24" x14ac:dyDescent="0.25">
      <c r="A39" s="12" t="s">
        <v>107</v>
      </c>
      <c r="B39" s="13" t="s">
        <v>213</v>
      </c>
      <c r="C39" s="13" t="s">
        <v>132</v>
      </c>
      <c r="D39" s="70" t="str">
        <f>HYPERLINK(Tabulka482433[[#This Row],[Sloupec2]],Tabulka482433[[#This Row],[Sloupec1]])</f>
        <v>FV panel Energetica e.Classic M HC 385Wp BF</v>
      </c>
      <c r="E39" s="14">
        <v>105384</v>
      </c>
      <c r="F39" s="14">
        <v>385</v>
      </c>
      <c r="G39" s="15">
        <v>0.26800000000000002</v>
      </c>
      <c r="H39" s="15">
        <v>0.27800000000000002</v>
      </c>
      <c r="I39" s="15">
        <v>0.28800000000000003</v>
      </c>
      <c r="J39" s="15">
        <v>103.18</v>
      </c>
      <c r="K39" s="15">
        <v>107.03000000000002</v>
      </c>
      <c r="L39" s="15">
        <v>110.88000000000001</v>
      </c>
      <c r="M39" s="16">
        <v>264</v>
      </c>
      <c r="N39" s="14" t="s">
        <v>110</v>
      </c>
      <c r="O39" s="14" t="s">
        <v>118</v>
      </c>
      <c r="P39" s="14">
        <v>30</v>
      </c>
      <c r="Q39" s="14">
        <v>840</v>
      </c>
      <c r="R39" s="17" t="s">
        <v>1502</v>
      </c>
      <c r="S39" s="17" t="s">
        <v>1520</v>
      </c>
      <c r="T39" s="18">
        <v>0.2049</v>
      </c>
      <c r="U39" s="14" t="s">
        <v>215</v>
      </c>
      <c r="V39" s="19" t="s">
        <v>220</v>
      </c>
      <c r="W39" s="19" t="s">
        <v>221</v>
      </c>
      <c r="X39" s="14" t="s">
        <v>132</v>
      </c>
    </row>
    <row r="40" spans="1:24" x14ac:dyDescent="0.25">
      <c r="A40" s="12" t="s">
        <v>107</v>
      </c>
      <c r="B40" s="13" t="s">
        <v>222</v>
      </c>
      <c r="C40" s="13" t="s">
        <v>174</v>
      </c>
      <c r="D40" s="70" t="str">
        <f>HYPERLINK(Tabulka482433[[#This Row],[Sloupec2]],Tabulka482433[[#This Row],[Sloupec1]])</f>
        <v>FV panel EXE Solar A-HCM415/108 BF 415Wp</v>
      </c>
      <c r="E40" s="14">
        <v>106411</v>
      </c>
      <c r="F40" s="14">
        <v>415</v>
      </c>
      <c r="G40" s="15">
        <v>8.8999999999999996E-2</v>
      </c>
      <c r="H40" s="15">
        <v>9.9000000000000005E-2</v>
      </c>
      <c r="I40" s="15">
        <v>0.109</v>
      </c>
      <c r="J40" s="15">
        <v>36.934999999999995</v>
      </c>
      <c r="K40" s="15">
        <v>41.085000000000001</v>
      </c>
      <c r="L40" s="15">
        <v>45.234999999999999</v>
      </c>
      <c r="M40" s="16">
        <v>1200</v>
      </c>
      <c r="N40" s="14" t="s">
        <v>110</v>
      </c>
      <c r="O40" s="14" t="s">
        <v>118</v>
      </c>
      <c r="P40" s="14">
        <v>31</v>
      </c>
      <c r="Q40" s="14">
        <v>806</v>
      </c>
      <c r="R40" s="17" t="s">
        <v>1503</v>
      </c>
      <c r="S40" s="17" t="s">
        <v>1521</v>
      </c>
      <c r="T40" s="18">
        <v>0.21249999999999999</v>
      </c>
      <c r="U40" s="14" t="s">
        <v>223</v>
      </c>
      <c r="V40" s="19" t="s">
        <v>224</v>
      </c>
      <c r="W40" s="19" t="s">
        <v>225</v>
      </c>
      <c r="X40" s="14" t="s">
        <v>174</v>
      </c>
    </row>
    <row r="41" spans="1:24" x14ac:dyDescent="0.25">
      <c r="A41" s="12" t="s">
        <v>107</v>
      </c>
      <c r="B41" s="13" t="s">
        <v>222</v>
      </c>
      <c r="C41" s="13" t="s">
        <v>193</v>
      </c>
      <c r="D41" s="70" t="str">
        <f>HYPERLINK(Tabulka482433[[#This Row],[Sloupec2]],Tabulka482433[[#This Row],[Sloupec1]])</f>
        <v>FV panel EXE Solar A-HCM460/120 BF 460Wp</v>
      </c>
      <c r="E41" s="14">
        <v>106461</v>
      </c>
      <c r="F41" s="14">
        <v>460</v>
      </c>
      <c r="G41" s="15">
        <v>9.9000000000000005E-2</v>
      </c>
      <c r="H41" s="15">
        <v>0.109</v>
      </c>
      <c r="I41" s="15">
        <v>0.11899999999999999</v>
      </c>
      <c r="J41" s="15">
        <v>45.54</v>
      </c>
      <c r="K41" s="15">
        <v>50.14</v>
      </c>
      <c r="L41" s="15">
        <v>54.739999999999995</v>
      </c>
      <c r="M41" s="16">
        <v>268</v>
      </c>
      <c r="N41" s="14" t="s">
        <v>110</v>
      </c>
      <c r="O41" s="14" t="s">
        <v>118</v>
      </c>
      <c r="P41" s="14">
        <v>31</v>
      </c>
      <c r="Q41" s="14">
        <v>744</v>
      </c>
      <c r="R41" s="17" t="s">
        <v>1503</v>
      </c>
      <c r="S41" s="17" t="s">
        <v>1521</v>
      </c>
      <c r="T41" s="18">
        <v>0.20699999999999999</v>
      </c>
      <c r="U41" s="14" t="s">
        <v>226</v>
      </c>
      <c r="V41" s="19" t="s">
        <v>227</v>
      </c>
      <c r="W41" s="19" t="s">
        <v>228</v>
      </c>
      <c r="X41" s="14" t="s">
        <v>193</v>
      </c>
    </row>
    <row r="42" spans="1:24" x14ac:dyDescent="0.25">
      <c r="A42" s="12" t="s">
        <v>107</v>
      </c>
      <c r="B42" s="13" t="s">
        <v>229</v>
      </c>
      <c r="C42" s="13" t="s">
        <v>230</v>
      </c>
      <c r="D42" s="70" t="str">
        <f>HYPERLINK(Tabulka482433[[#This Row],[Sloupec2]],Tabulka482433[[#This Row],[Sloupec1]])</f>
        <v>FV panel Solitek SOLID Agro Bifacial B.40 245Wp</v>
      </c>
      <c r="E42" s="14">
        <v>113243</v>
      </c>
      <c r="F42" s="14">
        <v>245</v>
      </c>
      <c r="G42" s="15">
        <v>0.53700000000000003</v>
      </c>
      <c r="H42" s="15">
        <v>0.54700000000000004</v>
      </c>
      <c r="I42" s="15">
        <v>0.55700000000000005</v>
      </c>
      <c r="J42" s="15">
        <v>131.565</v>
      </c>
      <c r="K42" s="15">
        <v>134.01500000000001</v>
      </c>
      <c r="L42" s="15">
        <v>136.465</v>
      </c>
      <c r="M42" s="16">
        <v>13</v>
      </c>
      <c r="N42" s="14" t="s">
        <v>149</v>
      </c>
      <c r="O42" s="14" t="s">
        <v>149</v>
      </c>
      <c r="P42" s="14">
        <v>25</v>
      </c>
      <c r="Q42" s="14">
        <v>700</v>
      </c>
      <c r="R42" s="17" t="s">
        <v>1496</v>
      </c>
      <c r="S42" s="17" t="s">
        <v>1522</v>
      </c>
      <c r="T42" s="18">
        <v>0.13189999999999999</v>
      </c>
      <c r="U42" s="14" t="s">
        <v>231</v>
      </c>
      <c r="V42" s="19" t="s">
        <v>232</v>
      </c>
      <c r="W42" s="19" t="s">
        <v>233</v>
      </c>
      <c r="X42" s="14" t="s">
        <v>230</v>
      </c>
    </row>
    <row r="43" spans="1:24" x14ac:dyDescent="0.25">
      <c r="A43" s="12" t="s">
        <v>107</v>
      </c>
      <c r="B43" s="13" t="s">
        <v>229</v>
      </c>
      <c r="C43" s="13" t="s">
        <v>234</v>
      </c>
      <c r="D43" s="70" t="str">
        <f>HYPERLINK(Tabulka482433[[#This Row],[Sloupec2]],Tabulka482433[[#This Row],[Sloupec1]])</f>
        <v>FV panel Solitek SOLID Bifacial B.60 360Wp</v>
      </c>
      <c r="E43" s="14">
        <v>113363</v>
      </c>
      <c r="F43" s="14">
        <v>360</v>
      </c>
      <c r="G43" s="15">
        <v>0.495</v>
      </c>
      <c r="H43" s="15">
        <v>0.504</v>
      </c>
      <c r="I43" s="15">
        <v>0.51400000000000001</v>
      </c>
      <c r="J43" s="15">
        <v>178.2</v>
      </c>
      <c r="K43" s="15">
        <v>181.44</v>
      </c>
      <c r="L43" s="15">
        <v>185.04</v>
      </c>
      <c r="M43" s="16">
        <v>8</v>
      </c>
      <c r="N43" s="14" t="s">
        <v>149</v>
      </c>
      <c r="O43" s="14" t="s">
        <v>149</v>
      </c>
      <c r="P43" s="14">
        <v>25</v>
      </c>
      <c r="Q43" s="14">
        <v>700</v>
      </c>
      <c r="R43" s="17" t="s">
        <v>1496</v>
      </c>
      <c r="S43" s="17" t="s">
        <v>1523</v>
      </c>
      <c r="T43" s="18">
        <v>0.1938</v>
      </c>
      <c r="U43" s="14" t="s">
        <v>235</v>
      </c>
      <c r="V43" s="19" t="s">
        <v>236</v>
      </c>
      <c r="W43" s="19" t="s">
        <v>237</v>
      </c>
      <c r="X43" s="14" t="s">
        <v>234</v>
      </c>
    </row>
    <row r="44" spans="1:24" x14ac:dyDescent="0.25">
      <c r="A44" s="12" t="s">
        <v>107</v>
      </c>
      <c r="B44" s="13" t="s">
        <v>229</v>
      </c>
      <c r="C44" s="13" t="s">
        <v>234</v>
      </c>
      <c r="D44" s="70" t="str">
        <f>HYPERLINK(Tabulka482433[[#This Row],[Sloupec2]],Tabulka482433[[#This Row],[Sloupec1]])</f>
        <v>FV panel Solitek SOLID Bifacial GG-F B.60 (AGC) 370Wp</v>
      </c>
      <c r="E44" s="14">
        <v>113370</v>
      </c>
      <c r="F44" s="14">
        <v>370</v>
      </c>
      <c r="G44" s="15">
        <v>0.32600000000000001</v>
      </c>
      <c r="H44" s="15">
        <v>0.33200000000000002</v>
      </c>
      <c r="I44" s="15">
        <v>0.34200000000000003</v>
      </c>
      <c r="J44" s="15">
        <v>120.62</v>
      </c>
      <c r="K44" s="15">
        <v>122.84</v>
      </c>
      <c r="L44" s="15">
        <v>126.54</v>
      </c>
      <c r="M44" s="16">
        <v>95</v>
      </c>
      <c r="N44" s="14" t="s">
        <v>149</v>
      </c>
      <c r="O44" s="14" t="s">
        <v>149</v>
      </c>
      <c r="P44" s="14">
        <v>25</v>
      </c>
      <c r="Q44" s="14">
        <v>700</v>
      </c>
      <c r="R44" s="17" t="s">
        <v>1496</v>
      </c>
      <c r="S44" s="17" t="s">
        <v>1523</v>
      </c>
      <c r="T44" s="18">
        <v>0.19919999999999999</v>
      </c>
      <c r="U44" s="14" t="s">
        <v>235</v>
      </c>
      <c r="V44" s="19" t="s">
        <v>238</v>
      </c>
      <c r="W44" s="19" t="s">
        <v>239</v>
      </c>
      <c r="X44" s="14" t="s">
        <v>234</v>
      </c>
    </row>
    <row r="45" spans="1:24" x14ac:dyDescent="0.25">
      <c r="A45" s="12" t="s">
        <v>107</v>
      </c>
      <c r="B45" s="13" t="s">
        <v>240</v>
      </c>
      <c r="C45" s="13" t="s">
        <v>241</v>
      </c>
      <c r="D45" s="70" t="str">
        <f>HYPERLINK(Tabulka482433[[#This Row],[Sloupec2]],Tabulka482433[[#This Row],[Sloupec1]])</f>
        <v>FV panel SunPower SPR - P3 - 385Wp BLC E3 AC</v>
      </c>
      <c r="E45" s="14">
        <v>115380</v>
      </c>
      <c r="F45" s="14">
        <v>385</v>
      </c>
      <c r="G45" s="15">
        <v>0.746</v>
      </c>
      <c r="H45" s="15">
        <v>0.753</v>
      </c>
      <c r="I45" s="15">
        <v>0.76300000000000001</v>
      </c>
      <c r="J45" s="15">
        <v>287.20999999999998</v>
      </c>
      <c r="K45" s="15">
        <v>289.90499999999997</v>
      </c>
      <c r="L45" s="15">
        <v>293.755</v>
      </c>
      <c r="M45" s="16">
        <v>81</v>
      </c>
      <c r="N45" s="14" t="s">
        <v>110</v>
      </c>
      <c r="O45" s="14" t="s">
        <v>110</v>
      </c>
      <c r="P45" s="14">
        <v>30</v>
      </c>
      <c r="Q45" s="14">
        <v>750</v>
      </c>
      <c r="R45" s="17" t="s">
        <v>1495</v>
      </c>
      <c r="S45" s="17" t="s">
        <v>1524</v>
      </c>
      <c r="T45" s="18">
        <v>0.19059999999999999</v>
      </c>
      <c r="U45" s="14" t="s">
        <v>242</v>
      </c>
      <c r="V45" s="19" t="s">
        <v>243</v>
      </c>
      <c r="W45" s="19" t="s">
        <v>244</v>
      </c>
      <c r="X45" s="14" t="s">
        <v>241</v>
      </c>
    </row>
    <row r="46" spans="1:24" x14ac:dyDescent="0.25">
      <c r="A46" s="12" t="s">
        <v>107</v>
      </c>
      <c r="B46" s="13" t="s">
        <v>240</v>
      </c>
      <c r="C46" s="13" t="s">
        <v>245</v>
      </c>
      <c r="D46" s="70" t="str">
        <f>HYPERLINK(Tabulka482433[[#This Row],[Sloupec2]],Tabulka482433[[#This Row],[Sloupec1]])</f>
        <v>FV panel SunPower SPR MAX3 - 400Wp BLC</v>
      </c>
      <c r="E46" s="14">
        <v>115401</v>
      </c>
      <c r="F46" s="14">
        <v>400</v>
      </c>
      <c r="G46" s="15">
        <v>0.59899999999999998</v>
      </c>
      <c r="H46" s="15">
        <v>0.60399999999999998</v>
      </c>
      <c r="I46" s="15">
        <v>0.61399999999999999</v>
      </c>
      <c r="J46" s="15">
        <v>239.6</v>
      </c>
      <c r="K46" s="15">
        <v>241.6</v>
      </c>
      <c r="L46" s="15">
        <v>245.6</v>
      </c>
      <c r="M46" s="16">
        <v>16</v>
      </c>
      <c r="N46" s="14" t="s">
        <v>110</v>
      </c>
      <c r="O46" s="14" t="s">
        <v>118</v>
      </c>
      <c r="P46" s="14">
        <v>26</v>
      </c>
      <c r="Q46" s="14">
        <v>728</v>
      </c>
      <c r="R46" s="17" t="s">
        <v>1504</v>
      </c>
      <c r="S46" s="17" t="s">
        <v>1525</v>
      </c>
      <c r="T46" s="18">
        <v>0.22600000000000001</v>
      </c>
      <c r="U46" s="14" t="s">
        <v>246</v>
      </c>
      <c r="V46" s="19" t="s">
        <v>247</v>
      </c>
      <c r="W46" s="19" t="s">
        <v>248</v>
      </c>
      <c r="X46" s="14" t="s">
        <v>245</v>
      </c>
    </row>
    <row r="47" spans="1:24" x14ac:dyDescent="0.25">
      <c r="A47" s="12" t="s">
        <v>107</v>
      </c>
      <c r="B47" s="13" t="s">
        <v>240</v>
      </c>
      <c r="C47" s="13" t="s">
        <v>245</v>
      </c>
      <c r="D47" s="70" t="str">
        <f>HYPERLINK(Tabulka482433[[#This Row],[Sloupec2]],Tabulka482433[[#This Row],[Sloupec1]])</f>
        <v>FV panel SunPower SPR MAX3 - 400Wp COM</v>
      </c>
      <c r="E47" s="14">
        <v>115403</v>
      </c>
      <c r="F47" s="14">
        <v>400</v>
      </c>
      <c r="G47" s="15">
        <v>0.58799999999999997</v>
      </c>
      <c r="H47" s="15">
        <v>0.59399999999999997</v>
      </c>
      <c r="I47" s="15">
        <v>0.60399999999999998</v>
      </c>
      <c r="J47" s="15">
        <v>235.2</v>
      </c>
      <c r="K47" s="15">
        <v>237.6</v>
      </c>
      <c r="L47" s="15">
        <v>241.6</v>
      </c>
      <c r="M47" s="16">
        <v>31</v>
      </c>
      <c r="N47" s="14" t="s">
        <v>175</v>
      </c>
      <c r="O47" s="14" t="s">
        <v>118</v>
      </c>
      <c r="P47" s="14">
        <v>26</v>
      </c>
      <c r="Q47" s="14">
        <v>728</v>
      </c>
      <c r="R47" s="17" t="s">
        <v>1504</v>
      </c>
      <c r="S47" s="17" t="s">
        <v>1525</v>
      </c>
      <c r="T47" s="18">
        <v>0.22600000000000001</v>
      </c>
      <c r="U47" s="14" t="s">
        <v>246</v>
      </c>
      <c r="V47" s="19" t="s">
        <v>249</v>
      </c>
      <c r="W47" s="19" t="s">
        <v>250</v>
      </c>
      <c r="X47" s="14" t="s">
        <v>245</v>
      </c>
    </row>
    <row r="48" spans="1:24" x14ac:dyDescent="0.25">
      <c r="A48" s="12" t="s">
        <v>107</v>
      </c>
      <c r="B48" s="13" t="s">
        <v>240</v>
      </c>
      <c r="C48" s="13" t="s">
        <v>251</v>
      </c>
      <c r="D48" s="70" t="str">
        <f>HYPERLINK(Tabulka482433[[#This Row],[Sloupec2]],Tabulka482433[[#This Row],[Sloupec1]])</f>
        <v>FV panel SunPower P6 410Wp BLC</v>
      </c>
      <c r="E48" s="14">
        <v>115410</v>
      </c>
      <c r="F48" s="14">
        <v>410</v>
      </c>
      <c r="G48" s="15">
        <v>0.19900000000000001</v>
      </c>
      <c r="H48" s="15">
        <v>0.21</v>
      </c>
      <c r="I48" s="15">
        <v>0.22</v>
      </c>
      <c r="J48" s="15">
        <v>81.59</v>
      </c>
      <c r="K48" s="15">
        <v>86.1</v>
      </c>
      <c r="L48" s="15">
        <v>90.2</v>
      </c>
      <c r="M48" s="16">
        <v>329</v>
      </c>
      <c r="N48" s="14" t="s">
        <v>110</v>
      </c>
      <c r="O48" s="14" t="s">
        <v>110</v>
      </c>
      <c r="P48" s="14">
        <v>34</v>
      </c>
      <c r="Q48" s="14">
        <v>952</v>
      </c>
      <c r="R48" s="17" t="s">
        <v>1495</v>
      </c>
      <c r="S48" s="17" t="s">
        <v>1524</v>
      </c>
      <c r="T48" s="18">
        <v>0.20899999999999999</v>
      </c>
      <c r="U48" s="14" t="s">
        <v>252</v>
      </c>
      <c r="V48" s="19" t="s">
        <v>253</v>
      </c>
      <c r="W48" s="19" t="s">
        <v>254</v>
      </c>
      <c r="X48" s="14" t="s">
        <v>251</v>
      </c>
    </row>
    <row r="49" spans="1:24" x14ac:dyDescent="0.25">
      <c r="A49" s="12" t="s">
        <v>107</v>
      </c>
      <c r="B49" s="13" t="s">
        <v>240</v>
      </c>
      <c r="C49" s="13" t="s">
        <v>241</v>
      </c>
      <c r="D49" s="70" t="str">
        <f>HYPERLINK(Tabulka482433[[#This Row],[Sloupec2]],Tabulka482433[[#This Row],[Sloupec1]])</f>
        <v>FV panel SunPower P3 420Wp COM</v>
      </c>
      <c r="E49" s="14">
        <v>115421</v>
      </c>
      <c r="F49" s="14">
        <v>420</v>
      </c>
      <c r="G49" s="15">
        <v>0.2</v>
      </c>
      <c r="H49" s="15">
        <v>0.21</v>
      </c>
      <c r="I49" s="15">
        <v>0.22</v>
      </c>
      <c r="J49" s="15">
        <v>84</v>
      </c>
      <c r="K49" s="15">
        <v>88.2</v>
      </c>
      <c r="L49" s="15">
        <v>92.4</v>
      </c>
      <c r="M49" s="16">
        <v>227</v>
      </c>
      <c r="N49" s="14" t="s">
        <v>175</v>
      </c>
      <c r="O49" s="14" t="s">
        <v>118</v>
      </c>
      <c r="P49" s="14">
        <v>30</v>
      </c>
      <c r="Q49" s="14">
        <v>720</v>
      </c>
      <c r="R49" s="17" t="s">
        <v>1495</v>
      </c>
      <c r="S49" s="17" t="s">
        <v>1526</v>
      </c>
      <c r="T49" s="18">
        <v>0.20399999999999999</v>
      </c>
      <c r="U49" s="14" t="s">
        <v>255</v>
      </c>
      <c r="V49" s="19" t="s">
        <v>256</v>
      </c>
      <c r="W49" s="19" t="s">
        <v>257</v>
      </c>
      <c r="X49" s="14" t="s">
        <v>241</v>
      </c>
    </row>
    <row r="50" spans="1:24" x14ac:dyDescent="0.25">
      <c r="A50" s="12" t="s">
        <v>107</v>
      </c>
      <c r="B50" s="13" t="s">
        <v>240</v>
      </c>
      <c r="C50" s="13" t="s">
        <v>245</v>
      </c>
      <c r="D50" s="70" t="str">
        <f>HYPERLINK(Tabulka482433[[#This Row],[Sloupec2]],Tabulka482433[[#This Row],[Sloupec1]])</f>
        <v>FV panel SunPower SPR MAX3 425Wp</v>
      </c>
      <c r="E50" s="14">
        <v>115422</v>
      </c>
      <c r="F50" s="14">
        <v>425</v>
      </c>
      <c r="G50" s="15">
        <v>0.62</v>
      </c>
      <c r="H50" s="15">
        <v>0.62</v>
      </c>
      <c r="I50" s="15">
        <v>0.63</v>
      </c>
      <c r="J50" s="15">
        <v>263.5</v>
      </c>
      <c r="K50" s="15">
        <v>263.5</v>
      </c>
      <c r="L50" s="15">
        <v>267.75</v>
      </c>
      <c r="M50" s="16">
        <v>335</v>
      </c>
      <c r="N50" s="14" t="s">
        <v>110</v>
      </c>
      <c r="O50" s="14" t="s">
        <v>118</v>
      </c>
      <c r="P50" s="14">
        <v>26</v>
      </c>
      <c r="Q50" s="14">
        <v>728</v>
      </c>
      <c r="R50" s="17" t="s">
        <v>1504</v>
      </c>
      <c r="S50" s="17" t="s">
        <v>1525</v>
      </c>
      <c r="T50" s="18">
        <v>0.223</v>
      </c>
      <c r="U50" s="14" t="s">
        <v>258</v>
      </c>
      <c r="V50" s="19" t="s">
        <v>259</v>
      </c>
      <c r="W50" s="19" t="s">
        <v>260</v>
      </c>
      <c r="X50" s="14" t="s">
        <v>245</v>
      </c>
    </row>
    <row r="51" spans="1:24" x14ac:dyDescent="0.25">
      <c r="A51" s="12" t="s">
        <v>107</v>
      </c>
      <c r="B51" s="13" t="s">
        <v>240</v>
      </c>
      <c r="C51" s="13" t="s">
        <v>261</v>
      </c>
      <c r="D51" s="70" t="str">
        <f>HYPERLINK(Tabulka482433[[#This Row],[Sloupec2]],Tabulka482433[[#This Row],[Sloupec1]])</f>
        <v>FV panel SunPower SPR - MAX6 - 425Wp E3 AC</v>
      </c>
      <c r="E51" s="14">
        <v>115423</v>
      </c>
      <c r="F51" s="14">
        <v>425</v>
      </c>
      <c r="G51" s="15">
        <v>0.9</v>
      </c>
      <c r="H51" s="15">
        <v>0.9</v>
      </c>
      <c r="I51" s="15">
        <v>0.91</v>
      </c>
      <c r="J51" s="15">
        <v>382.5</v>
      </c>
      <c r="K51" s="15">
        <v>382.5</v>
      </c>
      <c r="L51" s="15">
        <v>386.75</v>
      </c>
      <c r="M51" s="16">
        <v>20</v>
      </c>
      <c r="N51" s="14" t="s">
        <v>110</v>
      </c>
      <c r="O51" s="14" t="s">
        <v>118</v>
      </c>
      <c r="P51" s="14">
        <v>25</v>
      </c>
      <c r="Q51" s="14">
        <v>600</v>
      </c>
      <c r="R51" s="17" t="s">
        <v>1504</v>
      </c>
      <c r="S51" s="17" t="s">
        <v>1525</v>
      </c>
      <c r="T51" s="18">
        <v>0.22</v>
      </c>
      <c r="U51" s="14" t="s">
        <v>262</v>
      </c>
      <c r="V51" s="19" t="s">
        <v>263</v>
      </c>
      <c r="W51" s="19" t="s">
        <v>264</v>
      </c>
      <c r="X51" s="14" t="s">
        <v>261</v>
      </c>
    </row>
    <row r="52" spans="1:24" x14ac:dyDescent="0.25">
      <c r="A52" s="12" t="s">
        <v>107</v>
      </c>
      <c r="B52" s="13" t="s">
        <v>240</v>
      </c>
      <c r="C52" s="13" t="s">
        <v>265</v>
      </c>
      <c r="D52" s="70" t="str">
        <f>HYPERLINK(Tabulka482433[[#This Row],[Sloupec2]],Tabulka482433[[#This Row],[Sloupec1]])</f>
        <v>FV panel SunPower MAX6 460Wp COM</v>
      </c>
      <c r="E52" s="14">
        <v>115461</v>
      </c>
      <c r="F52" s="14">
        <v>460</v>
      </c>
      <c r="G52" s="15">
        <v>0.54900000000000004</v>
      </c>
      <c r="H52" s="15">
        <v>0.54900000000000004</v>
      </c>
      <c r="I52" s="15">
        <v>0.55900000000000005</v>
      </c>
      <c r="J52" s="15">
        <v>252.54000000000002</v>
      </c>
      <c r="K52" s="15">
        <v>252.54000000000002</v>
      </c>
      <c r="L52" s="15">
        <v>257.14000000000004</v>
      </c>
      <c r="M52" s="16">
        <v>217</v>
      </c>
      <c r="N52" s="14" t="s">
        <v>175</v>
      </c>
      <c r="O52" s="14" t="s">
        <v>118</v>
      </c>
      <c r="P52" s="14">
        <v>29</v>
      </c>
      <c r="Q52" s="14">
        <v>696</v>
      </c>
      <c r="R52" s="17" t="s">
        <v>1504</v>
      </c>
      <c r="S52" s="17" t="s">
        <v>1525</v>
      </c>
      <c r="T52" s="18">
        <v>0.223</v>
      </c>
      <c r="U52" s="14" t="s">
        <v>266</v>
      </c>
      <c r="V52" s="19" t="s">
        <v>267</v>
      </c>
      <c r="W52" s="19" t="s">
        <v>268</v>
      </c>
      <c r="X52" s="14" t="s">
        <v>265</v>
      </c>
    </row>
    <row r="53" spans="1:24" x14ac:dyDescent="0.25">
      <c r="A53" s="12" t="s">
        <v>107</v>
      </c>
      <c r="B53" s="13" t="s">
        <v>269</v>
      </c>
      <c r="C53" s="13" t="s">
        <v>132</v>
      </c>
      <c r="D53" s="70" t="str">
        <f>HYPERLINK(Tabulka482433[[#This Row],[Sloupec2]],Tabulka482433[[#This Row],[Sloupec1]])</f>
        <v>FV panel BISOL Spectrum BDO 280 Terracotta Orange 280Wp</v>
      </c>
      <c r="E53" s="14">
        <v>118281</v>
      </c>
      <c r="F53" s="14">
        <v>280</v>
      </c>
      <c r="G53" s="15">
        <v>1.0609999999999999</v>
      </c>
      <c r="H53" s="15">
        <v>1.071</v>
      </c>
      <c r="I53" s="15">
        <v>1.081</v>
      </c>
      <c r="J53" s="15">
        <v>297.08</v>
      </c>
      <c r="K53" s="15">
        <v>299.88</v>
      </c>
      <c r="L53" s="15">
        <v>302.68</v>
      </c>
      <c r="M53" s="16">
        <v>24</v>
      </c>
      <c r="N53" s="14" t="s">
        <v>270</v>
      </c>
      <c r="O53" s="14" t="s">
        <v>270</v>
      </c>
      <c r="P53" s="14">
        <v>30</v>
      </c>
      <c r="Q53" s="14">
        <v>1050</v>
      </c>
      <c r="R53" s="17" t="s">
        <v>1505</v>
      </c>
      <c r="S53" s="17" t="s">
        <v>1521</v>
      </c>
      <c r="T53" s="18">
        <v>0.151</v>
      </c>
      <c r="U53" s="14" t="s">
        <v>271</v>
      </c>
      <c r="V53" s="19" t="s">
        <v>272</v>
      </c>
      <c r="W53" s="19" t="s">
        <v>273</v>
      </c>
      <c r="X53" s="14" t="s">
        <v>132</v>
      </c>
    </row>
    <row r="54" spans="1:24" x14ac:dyDescent="0.25">
      <c r="A54" s="12" t="s">
        <v>107</v>
      </c>
      <c r="B54" s="13" t="s">
        <v>269</v>
      </c>
      <c r="C54" s="13" t="s">
        <v>132</v>
      </c>
      <c r="D54" s="70" t="str">
        <f>HYPERLINK(Tabulka482433[[#This Row],[Sloupec2]],Tabulka482433[[#This Row],[Sloupec1]])</f>
        <v>FV panel BISOL Spectrum BDO 305 Terracotta Orange 305Wp</v>
      </c>
      <c r="E54" s="14">
        <v>118305</v>
      </c>
      <c r="F54" s="14">
        <v>305</v>
      </c>
      <c r="G54" s="15">
        <v>0.91200000000000003</v>
      </c>
      <c r="H54" s="15">
        <v>0.93700000000000006</v>
      </c>
      <c r="I54" s="15">
        <v>0.94700000000000006</v>
      </c>
      <c r="J54" s="15">
        <v>278.16000000000003</v>
      </c>
      <c r="K54" s="15">
        <v>285.78500000000003</v>
      </c>
      <c r="L54" s="15">
        <v>288.83500000000004</v>
      </c>
      <c r="M54" s="16">
        <v>22</v>
      </c>
      <c r="N54" s="14" t="s">
        <v>270</v>
      </c>
      <c r="O54" s="14" t="s">
        <v>270</v>
      </c>
      <c r="P54" s="14">
        <v>30</v>
      </c>
      <c r="Q54" s="14">
        <v>1050</v>
      </c>
      <c r="R54" s="17" t="s">
        <v>1505</v>
      </c>
      <c r="S54" s="17" t="s">
        <v>1521</v>
      </c>
      <c r="T54" s="18">
        <v>0.151</v>
      </c>
      <c r="U54" s="14" t="s">
        <v>271</v>
      </c>
      <c r="V54" s="19" t="s">
        <v>274</v>
      </c>
      <c r="W54" s="19" t="s">
        <v>275</v>
      </c>
      <c r="X54" s="14" t="s">
        <v>132</v>
      </c>
    </row>
    <row r="55" spans="1:24" x14ac:dyDescent="0.25">
      <c r="A55" s="12" t="s">
        <v>107</v>
      </c>
      <c r="B55" s="13" t="s">
        <v>269</v>
      </c>
      <c r="C55" s="13" t="s">
        <v>132</v>
      </c>
      <c r="D55" s="70" t="str">
        <f>HYPERLINK(Tabulka482433[[#This Row],[Sloupec2]],Tabulka482433[[#This Row],[Sloupec1]])</f>
        <v>FV panel BISOL Duplex BDO 375Wp FB</v>
      </c>
      <c r="E55" s="14">
        <v>118371</v>
      </c>
      <c r="F55" s="14">
        <v>375</v>
      </c>
      <c r="G55" s="15">
        <v>0.32100000000000001</v>
      </c>
      <c r="H55" s="15">
        <v>0.33</v>
      </c>
      <c r="I55" s="15">
        <v>0.34</v>
      </c>
      <c r="J55" s="15">
        <v>120.375</v>
      </c>
      <c r="K55" s="15">
        <v>123.75</v>
      </c>
      <c r="L55" s="15">
        <v>127.50000000000001</v>
      </c>
      <c r="M55" s="16">
        <v>3</v>
      </c>
      <c r="N55" s="14" t="s">
        <v>110</v>
      </c>
      <c r="O55" s="14" t="s">
        <v>110</v>
      </c>
      <c r="P55" s="14">
        <v>30</v>
      </c>
      <c r="Q55" s="14">
        <v>840</v>
      </c>
      <c r="R55" s="17" t="s">
        <v>1505</v>
      </c>
      <c r="S55" s="17" t="s">
        <v>1521</v>
      </c>
      <c r="T55" s="18">
        <v>0.20200000000000001</v>
      </c>
      <c r="U55" s="14" t="s">
        <v>276</v>
      </c>
      <c r="V55" s="19" t="s">
        <v>277</v>
      </c>
      <c r="W55" s="19" t="s">
        <v>278</v>
      </c>
      <c r="X55" s="14" t="s">
        <v>132</v>
      </c>
    </row>
    <row r="56" spans="1:24" x14ac:dyDescent="0.25">
      <c r="A56" s="12" t="s">
        <v>107</v>
      </c>
      <c r="B56" s="13" t="s">
        <v>269</v>
      </c>
      <c r="C56" s="13" t="s">
        <v>132</v>
      </c>
      <c r="D56" s="70" t="str">
        <f>HYPERLINK(Tabulka482433[[#This Row],[Sloupec2]],Tabulka482433[[#This Row],[Sloupec1]])</f>
        <v>FV panel BISOL Duplex BBO 450Wp FB</v>
      </c>
      <c r="E56" s="14">
        <v>118372</v>
      </c>
      <c r="F56" s="14">
        <v>450</v>
      </c>
      <c r="G56" s="15">
        <v>0.28999999999999998</v>
      </c>
      <c r="H56" s="15">
        <v>0.28999999999999998</v>
      </c>
      <c r="I56" s="15">
        <v>0.3</v>
      </c>
      <c r="J56" s="15">
        <v>130.5</v>
      </c>
      <c r="K56" s="15">
        <v>130.5</v>
      </c>
      <c r="L56" s="15">
        <v>135</v>
      </c>
      <c r="M56" s="16">
        <v>12</v>
      </c>
      <c r="N56" s="14" t="s">
        <v>110</v>
      </c>
      <c r="O56" s="14" t="s">
        <v>110</v>
      </c>
      <c r="P56" s="14">
        <v>27</v>
      </c>
      <c r="Q56" s="14">
        <v>648</v>
      </c>
      <c r="R56" s="17" t="s">
        <v>1505</v>
      </c>
      <c r="S56" s="17" t="s">
        <v>1521</v>
      </c>
      <c r="T56" s="18">
        <v>0.20300000000000001</v>
      </c>
      <c r="U56" s="14" t="s">
        <v>279</v>
      </c>
      <c r="V56" s="19" t="s">
        <v>280</v>
      </c>
      <c r="W56" s="19" t="s">
        <v>281</v>
      </c>
      <c r="X56" s="14" t="s">
        <v>132</v>
      </c>
    </row>
    <row r="57" spans="1:24" x14ac:dyDescent="0.25">
      <c r="A57" s="12" t="s">
        <v>107</v>
      </c>
      <c r="B57" s="13" t="s">
        <v>269</v>
      </c>
      <c r="C57" s="13" t="s">
        <v>132</v>
      </c>
      <c r="D57" s="70" t="str">
        <f>HYPERLINK(Tabulka482433[[#This Row],[Sloupec2]],Tabulka482433[[#This Row],[Sloupec1]])</f>
        <v>FV panel BISOL Duplex BBO 500Wp FB</v>
      </c>
      <c r="E57" s="14">
        <v>118500</v>
      </c>
      <c r="F57" s="14">
        <v>500</v>
      </c>
      <c r="G57" s="15">
        <v>0.28999999999999998</v>
      </c>
      <c r="H57" s="15">
        <v>0.28999999999999998</v>
      </c>
      <c r="I57" s="15">
        <v>0.3</v>
      </c>
      <c r="J57" s="15">
        <v>145</v>
      </c>
      <c r="K57" s="15">
        <v>145</v>
      </c>
      <c r="L57" s="15">
        <v>150</v>
      </c>
      <c r="M57" s="16">
        <v>191</v>
      </c>
      <c r="N57" s="14" t="s">
        <v>110</v>
      </c>
      <c r="O57" s="14" t="s">
        <v>110</v>
      </c>
      <c r="P57" s="14">
        <v>30</v>
      </c>
      <c r="Q57" s="14">
        <v>720</v>
      </c>
      <c r="R57" s="17" t="s">
        <v>1505</v>
      </c>
      <c r="S57" s="17" t="s">
        <v>1521</v>
      </c>
      <c r="T57" s="18">
        <v>0.215</v>
      </c>
      <c r="U57" s="14" t="s">
        <v>161</v>
      </c>
      <c r="V57" s="19" t="s">
        <v>282</v>
      </c>
      <c r="W57" s="19" t="s">
        <v>283</v>
      </c>
      <c r="X57" s="14" t="s">
        <v>132</v>
      </c>
    </row>
    <row r="58" spans="1:24" x14ac:dyDescent="0.25">
      <c r="A58" s="12" t="s">
        <v>107</v>
      </c>
      <c r="B58" s="13" t="s">
        <v>269</v>
      </c>
      <c r="C58" s="13" t="s">
        <v>132</v>
      </c>
      <c r="D58" s="70" t="str">
        <f>HYPERLINK(Tabulka482433[[#This Row],[Sloupec2]],Tabulka482433[[#This Row],[Sloupec1]])</f>
        <v>FV panel BISOL Laminate BBO 500Wp FB</v>
      </c>
      <c r="E58" s="14">
        <v>118501</v>
      </c>
      <c r="F58" s="14">
        <v>500</v>
      </c>
      <c r="G58" s="15">
        <v>0.23100000000000001</v>
      </c>
      <c r="H58" s="15">
        <v>0.23799999999999999</v>
      </c>
      <c r="I58" s="15">
        <v>0.248</v>
      </c>
      <c r="J58" s="15">
        <v>115.5</v>
      </c>
      <c r="K58" s="15">
        <v>119</v>
      </c>
      <c r="L58" s="15">
        <v>124</v>
      </c>
      <c r="M58" s="16">
        <v>0</v>
      </c>
      <c r="N58" s="14" t="s">
        <v>284</v>
      </c>
      <c r="O58" s="14" t="s">
        <v>149</v>
      </c>
      <c r="P58" s="14">
        <v>30</v>
      </c>
      <c r="Q58" s="14">
        <v>660</v>
      </c>
      <c r="R58" s="17" t="s">
        <v>1505</v>
      </c>
      <c r="S58" s="17" t="s">
        <v>1521</v>
      </c>
      <c r="T58" s="18">
        <v>0.215</v>
      </c>
      <c r="U58" s="14" t="s">
        <v>285</v>
      </c>
      <c r="V58" s="19" t="s">
        <v>286</v>
      </c>
      <c r="W58" s="19" t="s">
        <v>287</v>
      </c>
      <c r="X58" s="14" t="s">
        <v>132</v>
      </c>
    </row>
    <row r="59" spans="1:24" x14ac:dyDescent="0.25">
      <c r="A59" s="12" t="s">
        <v>107</v>
      </c>
      <c r="B59" s="13" t="s">
        <v>269</v>
      </c>
      <c r="C59" s="13" t="s">
        <v>132</v>
      </c>
      <c r="D59" s="70" t="str">
        <f>HYPERLINK(Tabulka482433[[#This Row],[Sloupec2]],Tabulka482433[[#This Row],[Sloupec1]])</f>
        <v>FV panel Bisol Supreme BDO 435W FB</v>
      </c>
      <c r="E59" s="14">
        <v>118435</v>
      </c>
      <c r="F59" s="14">
        <v>435</v>
      </c>
      <c r="G59" s="15">
        <v>0.32</v>
      </c>
      <c r="H59" s="15">
        <v>0.32900000000000001</v>
      </c>
      <c r="I59" s="15">
        <v>0.33900000000000002</v>
      </c>
      <c r="J59" s="15">
        <v>139.20000000000002</v>
      </c>
      <c r="K59" s="15">
        <v>143.11500000000001</v>
      </c>
      <c r="L59" s="15">
        <v>147.465</v>
      </c>
      <c r="M59" s="16">
        <v>0</v>
      </c>
      <c r="N59" s="14" t="s">
        <v>110</v>
      </c>
      <c r="O59" s="14" t="s">
        <v>110</v>
      </c>
      <c r="P59" s="14">
        <v>35</v>
      </c>
      <c r="Q59" s="14">
        <v>980</v>
      </c>
      <c r="R59" s="17" t="s">
        <v>1495</v>
      </c>
      <c r="S59" s="17" t="s">
        <v>1527</v>
      </c>
      <c r="T59" s="18">
        <v>0.218</v>
      </c>
      <c r="U59" s="14" t="s">
        <v>137</v>
      </c>
      <c r="V59" s="19" t="s">
        <v>288</v>
      </c>
      <c r="W59" s="19" t="s">
        <v>289</v>
      </c>
      <c r="X59" s="14" t="s">
        <v>132</v>
      </c>
    </row>
    <row r="60" spans="1:24" x14ac:dyDescent="0.25">
      <c r="A60" s="12" t="s">
        <v>107</v>
      </c>
      <c r="B60" s="13" t="s">
        <v>290</v>
      </c>
      <c r="C60" s="13" t="s">
        <v>291</v>
      </c>
      <c r="D60" s="70" t="str">
        <f>HYPERLINK(Tabulka482433[[#This Row],[Sloupec2]],Tabulka482433[[#This Row],[Sloupec1]])</f>
        <v>FV panel BAUER SOLAR 400W 30mm frame</v>
      </c>
      <c r="E60" s="14">
        <v>119402</v>
      </c>
      <c r="F60" s="14">
        <v>400</v>
      </c>
      <c r="G60" s="15">
        <v>0.189</v>
      </c>
      <c r="H60" s="15">
        <v>0.19800000000000001</v>
      </c>
      <c r="I60" s="15">
        <v>0.20800000000000002</v>
      </c>
      <c r="J60" s="15">
        <v>75.599999999999994</v>
      </c>
      <c r="K60" s="15">
        <v>79.2</v>
      </c>
      <c r="L60" s="15">
        <v>83.2</v>
      </c>
      <c r="M60" s="16">
        <v>751</v>
      </c>
      <c r="N60" s="14" t="s">
        <v>110</v>
      </c>
      <c r="O60" s="14" t="s">
        <v>110</v>
      </c>
      <c r="P60" s="14">
        <v>36</v>
      </c>
      <c r="Q60" s="14">
        <v>936</v>
      </c>
      <c r="R60" s="17" t="s">
        <v>1506</v>
      </c>
      <c r="S60" s="17" t="s">
        <v>1528</v>
      </c>
      <c r="T60" s="18">
        <v>0.2049</v>
      </c>
      <c r="U60" s="14" t="s">
        <v>271</v>
      </c>
      <c r="V60" s="19" t="s">
        <v>292</v>
      </c>
      <c r="W60" s="19" t="s">
        <v>293</v>
      </c>
      <c r="X60" s="14" t="s">
        <v>291</v>
      </c>
    </row>
    <row r="61" spans="1:24" x14ac:dyDescent="0.25">
      <c r="A61" s="12" t="s">
        <v>107</v>
      </c>
      <c r="B61" s="13" t="s">
        <v>290</v>
      </c>
      <c r="C61" s="13" t="s">
        <v>291</v>
      </c>
      <c r="D61" s="70" t="str">
        <f>HYPERLINK(Tabulka482433[[#This Row],[Sloupec2]],Tabulka482433[[#This Row],[Sloupec1]])</f>
        <v>FV panel BAUER SOLAR 405W 30mm frame</v>
      </c>
      <c r="E61" s="14">
        <v>119403</v>
      </c>
      <c r="F61" s="14">
        <v>405</v>
      </c>
      <c r="G61" s="15">
        <v>0.151</v>
      </c>
      <c r="H61" s="15">
        <v>0.155</v>
      </c>
      <c r="I61" s="15">
        <v>0.16500000000000001</v>
      </c>
      <c r="J61" s="15">
        <v>61.155000000000001</v>
      </c>
      <c r="K61" s="15">
        <v>62.774999999999999</v>
      </c>
      <c r="L61" s="15">
        <v>66.825000000000003</v>
      </c>
      <c r="M61" s="16">
        <v>328</v>
      </c>
      <c r="N61" s="14" t="s">
        <v>110</v>
      </c>
      <c r="O61" s="14" t="s">
        <v>110</v>
      </c>
      <c r="P61" s="14">
        <v>36</v>
      </c>
      <c r="Q61" s="14">
        <v>936</v>
      </c>
      <c r="R61" s="17" t="s">
        <v>1506</v>
      </c>
      <c r="S61" s="17" t="s">
        <v>1529</v>
      </c>
      <c r="T61" s="18">
        <v>0.20749999999999999</v>
      </c>
      <c r="U61" s="14" t="s">
        <v>271</v>
      </c>
      <c r="V61" s="19" t="s">
        <v>294</v>
      </c>
      <c r="W61" s="19" t="s">
        <v>295</v>
      </c>
      <c r="X61" s="14" t="s">
        <v>291</v>
      </c>
    </row>
    <row r="62" spans="1:24" x14ac:dyDescent="0.25">
      <c r="A62" s="12" t="s">
        <v>107</v>
      </c>
      <c r="B62" s="13" t="s">
        <v>290</v>
      </c>
      <c r="C62" s="13" t="s">
        <v>122</v>
      </c>
      <c r="D62" s="70" t="str">
        <f>HYPERLINK(Tabulka482433[[#This Row],[Sloupec2]],Tabulka482433[[#This Row],[Sloupec1]])</f>
        <v>FV panel BAUER SOLAR BS-440-108M10HBB-GG 440WP</v>
      </c>
      <c r="E62" s="14">
        <v>119440</v>
      </c>
      <c r="F62" s="14">
        <v>440</v>
      </c>
      <c r="G62" s="15">
        <v>0.189</v>
      </c>
      <c r="H62" s="15">
        <v>0.19800000000000001</v>
      </c>
      <c r="I62" s="15">
        <v>0.20800000000000002</v>
      </c>
      <c r="J62" s="15">
        <v>83.16</v>
      </c>
      <c r="K62" s="15">
        <v>87.12</v>
      </c>
      <c r="L62" s="15">
        <v>91.52000000000001</v>
      </c>
      <c r="M62" s="16">
        <v>647</v>
      </c>
      <c r="N62" s="14" t="s">
        <v>110</v>
      </c>
      <c r="O62" s="14" t="s">
        <v>149</v>
      </c>
      <c r="P62" s="14">
        <v>36</v>
      </c>
      <c r="Q62" s="14">
        <v>936</v>
      </c>
      <c r="R62" s="17" t="s">
        <v>1496</v>
      </c>
      <c r="S62" s="17" t="s">
        <v>1513</v>
      </c>
      <c r="T62" s="18">
        <v>0.22020000000000001</v>
      </c>
      <c r="U62" s="14" t="s">
        <v>296</v>
      </c>
      <c r="V62" s="19" t="s">
        <v>297</v>
      </c>
      <c r="W62" s="19" t="s">
        <v>298</v>
      </c>
      <c r="X62" s="14" t="s">
        <v>122</v>
      </c>
    </row>
    <row r="63" spans="1:24" x14ac:dyDescent="0.25">
      <c r="A63" s="12" t="s">
        <v>107</v>
      </c>
      <c r="B63" s="13" t="s">
        <v>290</v>
      </c>
      <c r="C63" s="13" t="s">
        <v>122</v>
      </c>
      <c r="D63" s="70" t="str">
        <f>HYPERLINK(Tabulka482433[[#This Row],[Sloupec2]],Tabulka482433[[#This Row],[Sloupec1]])</f>
        <v>FV panel BAUER SOLAR BS-450-108M10HBB-GG 450WP FB</v>
      </c>
      <c r="E63" s="14">
        <v>119450</v>
      </c>
      <c r="F63" s="14">
        <v>450</v>
      </c>
      <c r="G63" s="15">
        <v>0.16200000000000001</v>
      </c>
      <c r="H63" s="15">
        <v>0.16900000000000001</v>
      </c>
      <c r="I63" s="15">
        <v>0.17900000000000002</v>
      </c>
      <c r="J63" s="15">
        <v>72.900000000000006</v>
      </c>
      <c r="K63" s="15">
        <v>76.050000000000011</v>
      </c>
      <c r="L63" s="15">
        <v>80.550000000000011</v>
      </c>
      <c r="M63" s="16">
        <v>291</v>
      </c>
      <c r="N63" s="14" t="s">
        <v>110</v>
      </c>
      <c r="O63" s="14" t="s">
        <v>299</v>
      </c>
      <c r="P63" s="14">
        <v>36</v>
      </c>
      <c r="Q63" s="14">
        <v>936</v>
      </c>
      <c r="R63" s="17" t="s">
        <v>1496</v>
      </c>
      <c r="S63" s="17" t="s">
        <v>1513</v>
      </c>
      <c r="T63" s="18">
        <v>0.223</v>
      </c>
      <c r="U63" s="14" t="s">
        <v>296</v>
      </c>
      <c r="V63" s="19" t="s">
        <v>300</v>
      </c>
      <c r="W63" s="19" t="s">
        <v>301</v>
      </c>
      <c r="X63" s="14" t="s">
        <v>122</v>
      </c>
    </row>
    <row r="64" spans="1:24" x14ac:dyDescent="0.25">
      <c r="A64" s="12" t="s">
        <v>107</v>
      </c>
      <c r="B64" s="13" t="s">
        <v>290</v>
      </c>
      <c r="C64" s="13" t="s">
        <v>122</v>
      </c>
      <c r="D64" s="70" t="str">
        <f>HYPERLINK(Tabulka482433[[#This Row],[Sloupec2]],Tabulka482433[[#This Row],[Sloupec1]])</f>
        <v>FV panel BAUER SOLAR BS-120M10HBB-GG 470Wp</v>
      </c>
      <c r="E64" s="14">
        <v>119470</v>
      </c>
      <c r="F64" s="14">
        <v>470</v>
      </c>
      <c r="G64" s="15">
        <v>0.19800000000000001</v>
      </c>
      <c r="H64" s="15">
        <v>0.20799999999999999</v>
      </c>
      <c r="I64" s="15">
        <v>0.218</v>
      </c>
      <c r="J64" s="15">
        <v>93.06</v>
      </c>
      <c r="K64" s="15">
        <v>97.759999999999991</v>
      </c>
      <c r="L64" s="15">
        <v>102.46</v>
      </c>
      <c r="M64" s="16">
        <v>134</v>
      </c>
      <c r="N64" s="14" t="s">
        <v>110</v>
      </c>
      <c r="O64" s="14" t="s">
        <v>149</v>
      </c>
      <c r="P64" s="14">
        <v>35</v>
      </c>
      <c r="Q64" s="14">
        <v>840</v>
      </c>
      <c r="R64" s="17" t="s">
        <v>1496</v>
      </c>
      <c r="S64" s="17" t="s">
        <v>1513</v>
      </c>
      <c r="T64" s="18">
        <v>0.2172</v>
      </c>
      <c r="U64" s="14" t="s">
        <v>302</v>
      </c>
      <c r="V64" s="19" t="s">
        <v>303</v>
      </c>
      <c r="W64" s="19" t="s">
        <v>304</v>
      </c>
      <c r="X64" s="14" t="s">
        <v>122</v>
      </c>
    </row>
    <row r="65" spans="1:24" x14ac:dyDescent="0.25">
      <c r="A65" s="12" t="s">
        <v>107</v>
      </c>
      <c r="B65" s="13" t="s">
        <v>290</v>
      </c>
      <c r="C65" s="13" t="s">
        <v>132</v>
      </c>
      <c r="D65" s="70" t="str">
        <f>HYPERLINK(Tabulka482433[[#This Row],[Sloupec2]],Tabulka482433[[#This Row],[Sloupec1]])</f>
        <v>FV panel BAUER SOLAR BS-540-144M10HBB 540Wp</v>
      </c>
      <c r="E65" s="14">
        <v>119541</v>
      </c>
      <c r="F65" s="14">
        <v>540</v>
      </c>
      <c r="G65" s="15">
        <v>0.27700000000000002</v>
      </c>
      <c r="H65" s="15">
        <v>0.28499999999999998</v>
      </c>
      <c r="I65" s="15">
        <v>0.29499999999999998</v>
      </c>
      <c r="J65" s="15">
        <v>149.58000000000001</v>
      </c>
      <c r="K65" s="15">
        <v>153.89999999999998</v>
      </c>
      <c r="L65" s="15">
        <v>159.29999999999998</v>
      </c>
      <c r="M65" s="16">
        <v>3</v>
      </c>
      <c r="N65" s="14" t="s">
        <v>110</v>
      </c>
      <c r="O65" s="14" t="s">
        <v>110</v>
      </c>
      <c r="P65" s="14">
        <v>31</v>
      </c>
      <c r="Q65" s="14">
        <v>620</v>
      </c>
      <c r="R65" s="17" t="s">
        <v>1506</v>
      </c>
      <c r="S65" s="17" t="s">
        <v>1528</v>
      </c>
      <c r="T65" s="18">
        <v>0.21129999999999999</v>
      </c>
      <c r="U65" s="14" t="s">
        <v>305</v>
      </c>
      <c r="V65" s="19" t="s">
        <v>306</v>
      </c>
      <c r="W65" s="19" t="s">
        <v>307</v>
      </c>
      <c r="X65" s="14" t="s">
        <v>132</v>
      </c>
    </row>
    <row r="66" spans="1:24" x14ac:dyDescent="0.25">
      <c r="A66" s="12" t="s">
        <v>107</v>
      </c>
      <c r="B66" s="13" t="s">
        <v>290</v>
      </c>
      <c r="C66" s="13" t="s">
        <v>122</v>
      </c>
      <c r="D66" s="70" t="str">
        <f>HYPERLINK(Tabulka482433[[#This Row],[Sloupec2]],Tabulka482433[[#This Row],[Sloupec1]])</f>
        <v>FV panel Bauer Solar BS-560-144M10HBB-GG 560Wp</v>
      </c>
      <c r="E66" s="14">
        <v>119560</v>
      </c>
      <c r="F66" s="14">
        <v>560</v>
      </c>
      <c r="G66" s="15">
        <v>0.20200000000000001</v>
      </c>
      <c r="H66" s="15">
        <v>0.20799999999999999</v>
      </c>
      <c r="I66" s="15">
        <v>0.218</v>
      </c>
      <c r="J66" s="15">
        <v>113.12</v>
      </c>
      <c r="K66" s="15">
        <v>116.47999999999999</v>
      </c>
      <c r="L66" s="15">
        <v>122.08</v>
      </c>
      <c r="M66" s="16">
        <v>3</v>
      </c>
      <c r="N66" s="14" t="s">
        <v>110</v>
      </c>
      <c r="O66" s="14" t="s">
        <v>149</v>
      </c>
      <c r="P66" s="14">
        <v>30</v>
      </c>
      <c r="Q66" s="14">
        <v>600</v>
      </c>
      <c r="R66" s="17" t="s">
        <v>1496</v>
      </c>
      <c r="S66" s="17" t="s">
        <v>1513</v>
      </c>
      <c r="T66" s="18">
        <v>0.21679999999999999</v>
      </c>
      <c r="U66" s="14" t="s">
        <v>308</v>
      </c>
      <c r="V66" s="19" t="s">
        <v>309</v>
      </c>
      <c r="W66" s="19" t="s">
        <v>310</v>
      </c>
      <c r="X66" s="14" t="s">
        <v>122</v>
      </c>
    </row>
    <row r="67" spans="1:24" x14ac:dyDescent="0.25">
      <c r="A67" s="12" t="s">
        <v>107</v>
      </c>
      <c r="B67" s="13" t="s">
        <v>311</v>
      </c>
      <c r="C67" s="13" t="s">
        <v>132</v>
      </c>
      <c r="D67" s="70" t="str">
        <f>HYPERLINK(Tabulka482433[[#This Row],[Sloupec2]],Tabulka482433[[#This Row],[Sloupec1]])</f>
        <v>FV panel JA Solar JAM72D30 550Wp SLV</v>
      </c>
      <c r="E67" s="14">
        <v>120550</v>
      </c>
      <c r="F67" s="14">
        <v>550</v>
      </c>
      <c r="G67" s="15">
        <v>0.11899999999999999</v>
      </c>
      <c r="H67" s="15">
        <v>0.125</v>
      </c>
      <c r="I67" s="15">
        <v>0.13500000000000001</v>
      </c>
      <c r="J67" s="15">
        <v>65.45</v>
      </c>
      <c r="K67" s="15">
        <v>68.75</v>
      </c>
      <c r="L67" s="15">
        <v>74.25</v>
      </c>
      <c r="M67" s="16">
        <v>27</v>
      </c>
      <c r="N67" s="14" t="s">
        <v>175</v>
      </c>
      <c r="O67" s="14" t="s">
        <v>118</v>
      </c>
      <c r="P67" s="14">
        <v>36</v>
      </c>
      <c r="Q67" s="14">
        <v>720</v>
      </c>
      <c r="R67" s="17" t="s">
        <v>1500</v>
      </c>
      <c r="S67" s="17" t="s">
        <v>1516</v>
      </c>
      <c r="T67" s="18">
        <v>0.21199999999999999</v>
      </c>
      <c r="U67" s="14" t="s">
        <v>312</v>
      </c>
      <c r="V67" s="19" t="s">
        <v>313</v>
      </c>
      <c r="W67" s="19" t="s">
        <v>314</v>
      </c>
      <c r="X67" s="14" t="s">
        <v>132</v>
      </c>
    </row>
    <row r="68" spans="1:24" x14ac:dyDescent="0.25">
      <c r="A68" s="12" t="s">
        <v>107</v>
      </c>
      <c r="B68" s="13" t="s">
        <v>311</v>
      </c>
      <c r="C68" s="13" t="s">
        <v>132</v>
      </c>
      <c r="D68" s="70" t="str">
        <f>HYPERLINK(Tabulka482433[[#This Row],[Sloupec2]],Tabulka482433[[#This Row],[Sloupec1]])</f>
        <v>FV panel JA Solar JAM60S20 385/MR/1500V SLV</v>
      </c>
      <c r="E68" s="14">
        <v>120380</v>
      </c>
      <c r="F68" s="14">
        <v>385</v>
      </c>
      <c r="G68" s="15">
        <v>0.14499999999999999</v>
      </c>
      <c r="H68" s="15">
        <v>0.14499999999999999</v>
      </c>
      <c r="I68" s="15">
        <v>0.155</v>
      </c>
      <c r="J68" s="15">
        <v>55.824999999999996</v>
      </c>
      <c r="K68" s="15">
        <v>55.824999999999996</v>
      </c>
      <c r="L68" s="15">
        <v>59.674999999999997</v>
      </c>
      <c r="M68" s="16">
        <v>17</v>
      </c>
      <c r="N68" s="14" t="s">
        <v>175</v>
      </c>
      <c r="O68" s="14" t="s">
        <v>118</v>
      </c>
      <c r="P68" s="14">
        <v>31</v>
      </c>
      <c r="Q68" s="14">
        <v>806</v>
      </c>
      <c r="R68" s="17" t="s">
        <v>1500</v>
      </c>
      <c r="S68" s="17" t="s">
        <v>1530</v>
      </c>
      <c r="T68" s="18">
        <v>0.20699999999999999</v>
      </c>
      <c r="U68" s="14" t="s">
        <v>315</v>
      </c>
      <c r="V68" s="19" t="s">
        <v>316</v>
      </c>
      <c r="W68" s="19" t="s">
        <v>317</v>
      </c>
      <c r="X68" s="14" t="s">
        <v>117</v>
      </c>
    </row>
    <row r="69" spans="1:24" x14ac:dyDescent="0.25">
      <c r="A69" s="12" t="s">
        <v>107</v>
      </c>
      <c r="B69" s="13" t="s">
        <v>318</v>
      </c>
      <c r="C69" s="13" t="s">
        <v>132</v>
      </c>
      <c r="D69" s="70" t="str">
        <f>HYPERLINK(Tabulka482433[[#This Row],[Sloupec2]],Tabulka482433[[#This Row],[Sloupec1]])</f>
        <v>FV balkonovy SET DAH DHT-M56X10/FS(BB) 420Wx2 FB</v>
      </c>
      <c r="E69" s="14">
        <v>120420</v>
      </c>
      <c r="F69" s="14">
        <v>420</v>
      </c>
      <c r="G69" s="15">
        <v>0.27400000000000002</v>
      </c>
      <c r="H69" s="15">
        <v>0.28699999999999998</v>
      </c>
      <c r="I69" s="15">
        <v>0.29699999999999999</v>
      </c>
      <c r="J69" s="15">
        <v>115.08000000000001</v>
      </c>
      <c r="K69" s="15">
        <v>120.53999999999999</v>
      </c>
      <c r="L69" s="15">
        <v>124.74</v>
      </c>
      <c r="M69" s="16">
        <v>0</v>
      </c>
      <c r="N69" s="14" t="s">
        <v>110</v>
      </c>
      <c r="O69" s="14" t="s">
        <v>110</v>
      </c>
      <c r="P69" s="14">
        <v>14</v>
      </c>
      <c r="Q69" s="14">
        <v>364</v>
      </c>
      <c r="R69" s="17" t="s">
        <v>1500</v>
      </c>
      <c r="S69" s="17" t="s">
        <v>1530</v>
      </c>
      <c r="T69" s="18">
        <v>0.21010000000000001</v>
      </c>
      <c r="U69" s="14" t="s">
        <v>319</v>
      </c>
      <c r="V69" s="19" t="s">
        <v>320</v>
      </c>
      <c r="W69" s="19" t="s">
        <v>321</v>
      </c>
      <c r="X69" s="14" t="s">
        <v>132</v>
      </c>
    </row>
    <row r="70" spans="1:24" x14ac:dyDescent="0.25">
      <c r="A70" s="12" t="s">
        <v>107</v>
      </c>
      <c r="B70" s="13" t="s">
        <v>318</v>
      </c>
      <c r="C70" s="13" t="s">
        <v>136</v>
      </c>
      <c r="D70" s="70" t="str">
        <f>HYPERLINK(Tabulka482433[[#This Row],[Sloupec2]],Tabulka482433[[#This Row],[Sloupec1]])</f>
        <v>FV panel DAH DHN-54R18/DG(BW) 455Wp BF</v>
      </c>
      <c r="E70" s="14">
        <v>120451</v>
      </c>
      <c r="F70" s="14">
        <v>455</v>
      </c>
      <c r="G70" s="15">
        <v>0.105</v>
      </c>
      <c r="H70" s="15">
        <v>0.11</v>
      </c>
      <c r="I70" s="15">
        <v>0.12</v>
      </c>
      <c r="J70" s="15">
        <v>47.774999999999999</v>
      </c>
      <c r="K70" s="15">
        <v>50.05</v>
      </c>
      <c r="L70" s="15">
        <v>54.6</v>
      </c>
      <c r="M70" s="16">
        <v>2101</v>
      </c>
      <c r="N70" s="14" t="s">
        <v>110</v>
      </c>
      <c r="O70" s="14" t="s">
        <v>118</v>
      </c>
      <c r="P70" s="14">
        <v>36</v>
      </c>
      <c r="Q70" s="14">
        <v>864</v>
      </c>
      <c r="R70" s="17" t="s">
        <v>1505</v>
      </c>
      <c r="S70" s="17" t="s">
        <v>1513</v>
      </c>
      <c r="T70" s="18">
        <v>0.22289999999999999</v>
      </c>
      <c r="U70" s="14" t="s">
        <v>182</v>
      </c>
      <c r="V70" s="19" t="s">
        <v>322</v>
      </c>
      <c r="W70" s="19" t="s">
        <v>323</v>
      </c>
      <c r="X70" s="14" t="s">
        <v>136</v>
      </c>
    </row>
    <row r="71" spans="1:24" x14ac:dyDescent="0.25">
      <c r="A71" s="12" t="s">
        <v>107</v>
      </c>
      <c r="B71" s="13" t="s">
        <v>318</v>
      </c>
      <c r="C71" s="13" t="s">
        <v>324</v>
      </c>
      <c r="D71" s="70" t="str">
        <f>HYPERLINK(Tabulka482433[[#This Row],[Sloupec2]],Tabulka482433[[#This Row],[Sloupec1]])</f>
        <v>FV panel DAH DHN-60X16/FS(BB) 485 FB</v>
      </c>
      <c r="E71" s="14">
        <v>120480</v>
      </c>
      <c r="F71" s="14">
        <v>485</v>
      </c>
      <c r="G71" s="15">
        <v>0.11600000000000001</v>
      </c>
      <c r="H71" s="15">
        <v>0.121</v>
      </c>
      <c r="I71" s="15">
        <v>0.13100000000000001</v>
      </c>
      <c r="J71" s="15">
        <v>56.260000000000005</v>
      </c>
      <c r="K71" s="15">
        <v>58.684999999999995</v>
      </c>
      <c r="L71" s="15">
        <v>63.535000000000004</v>
      </c>
      <c r="M71" s="16">
        <v>5</v>
      </c>
      <c r="N71" s="14" t="s">
        <v>110</v>
      </c>
      <c r="O71" s="14" t="s">
        <v>110</v>
      </c>
      <c r="P71" s="14">
        <v>34</v>
      </c>
      <c r="Q71" s="14">
        <v>816</v>
      </c>
      <c r="R71" s="17" t="s">
        <v>1505</v>
      </c>
      <c r="S71" s="17" t="s">
        <v>1513</v>
      </c>
      <c r="T71" s="18">
        <v>0.22470000000000001</v>
      </c>
      <c r="U71" s="14" t="s">
        <v>325</v>
      </c>
      <c r="V71" s="19" t="s">
        <v>326</v>
      </c>
      <c r="W71" s="19" t="s">
        <v>327</v>
      </c>
      <c r="X71" s="14" t="s">
        <v>324</v>
      </c>
    </row>
    <row r="72" spans="1:24" x14ac:dyDescent="0.25">
      <c r="A72" s="12" t="s">
        <v>107</v>
      </c>
      <c r="B72" s="13" t="s">
        <v>318</v>
      </c>
      <c r="C72" s="13" t="s">
        <v>328</v>
      </c>
      <c r="D72" s="70" t="str">
        <f>HYPERLINK(Tabulka482433[[#This Row],[Sloupec2]],Tabulka482433[[#This Row],[Sloupec1]])</f>
        <v>FV panel DAH DHN-60R18-DG(BB) 500W FB bifacial</v>
      </c>
      <c r="E72" s="14">
        <v>138500</v>
      </c>
      <c r="F72" s="14">
        <v>500</v>
      </c>
      <c r="G72" s="15">
        <v>0.111</v>
      </c>
      <c r="H72" s="15">
        <v>0.11600000000000001</v>
      </c>
      <c r="I72" s="15">
        <v>0.126</v>
      </c>
      <c r="J72" s="15">
        <v>55.5</v>
      </c>
      <c r="K72" s="15">
        <v>58</v>
      </c>
      <c r="L72" s="15">
        <v>63</v>
      </c>
      <c r="M72" s="16">
        <v>3492</v>
      </c>
      <c r="N72" s="14" t="s">
        <v>110</v>
      </c>
      <c r="O72" s="14" t="s">
        <v>149</v>
      </c>
      <c r="P72" s="14">
        <v>36</v>
      </c>
      <c r="Q72" s="14">
        <v>792</v>
      </c>
      <c r="R72" s="17" t="s">
        <v>1495</v>
      </c>
      <c r="S72" s="17" t="s">
        <v>1513</v>
      </c>
      <c r="T72" s="18">
        <v>0.22109999999999999</v>
      </c>
      <c r="U72" s="14" t="s">
        <v>190</v>
      </c>
      <c r="V72" s="19" t="s">
        <v>329</v>
      </c>
      <c r="W72" s="19" t="s">
        <v>330</v>
      </c>
      <c r="X72" s="14" t="s">
        <v>328</v>
      </c>
    </row>
    <row r="73" spans="1:24" x14ac:dyDescent="0.25">
      <c r="A73" s="12" t="s">
        <v>107</v>
      </c>
      <c r="B73" s="13" t="s">
        <v>318</v>
      </c>
      <c r="C73" s="13" t="s">
        <v>132</v>
      </c>
      <c r="D73" s="70" t="str">
        <f>HYPERLINK(Tabulka482433[[#This Row],[Sloupec2]],Tabulka482433[[#This Row],[Sloupec1]])</f>
        <v>FV panel DAH DHM-72X10-550Wp SLV</v>
      </c>
      <c r="E73" s="14">
        <v>120551</v>
      </c>
      <c r="F73" s="14">
        <v>550</v>
      </c>
      <c r="G73" s="15">
        <v>0.106</v>
      </c>
      <c r="H73" s="15">
        <v>0.111</v>
      </c>
      <c r="I73" s="15">
        <v>0.121</v>
      </c>
      <c r="J73" s="15">
        <v>58.3</v>
      </c>
      <c r="K73" s="15">
        <v>61.050000000000004</v>
      </c>
      <c r="L73" s="15">
        <v>66.55</v>
      </c>
      <c r="M73" s="16">
        <v>540</v>
      </c>
      <c r="N73" s="14" t="s">
        <v>175</v>
      </c>
      <c r="O73" s="14" t="s">
        <v>118</v>
      </c>
      <c r="P73" s="14">
        <v>31</v>
      </c>
      <c r="Q73" s="14">
        <v>620</v>
      </c>
      <c r="R73" s="17" t="s">
        <v>1500</v>
      </c>
      <c r="S73" s="17" t="s">
        <v>1530</v>
      </c>
      <c r="T73" s="18">
        <v>0.21299999999999999</v>
      </c>
      <c r="U73" s="14" t="s">
        <v>331</v>
      </c>
      <c r="V73" s="19" t="s">
        <v>332</v>
      </c>
      <c r="W73" s="19" t="s">
        <v>333</v>
      </c>
      <c r="X73" s="14" t="s">
        <v>132</v>
      </c>
    </row>
    <row r="74" spans="1:24" x14ac:dyDescent="0.25">
      <c r="A74" s="12" t="s">
        <v>107</v>
      </c>
      <c r="B74" s="13" t="s">
        <v>318</v>
      </c>
      <c r="C74" s="13" t="s">
        <v>328</v>
      </c>
      <c r="D74" s="70" t="str">
        <f>HYPERLINK(Tabulka482433[[#This Row],[Sloupec2]],Tabulka482433[[#This Row],[Sloupec1]])</f>
        <v>FV panel DAH DHN-54R20/DG(RR) ochre brown (Terracotta brown)  400Wp</v>
      </c>
      <c r="E74" s="14">
        <v>120400</v>
      </c>
      <c r="F74" s="14">
        <v>400</v>
      </c>
      <c r="G74" s="15">
        <v>0.20699999999999999</v>
      </c>
      <c r="H74" s="15">
        <v>0.216</v>
      </c>
      <c r="I74" s="15">
        <v>0.22600000000000001</v>
      </c>
      <c r="J74" s="15">
        <v>82.8</v>
      </c>
      <c r="K74" s="15">
        <v>86.4</v>
      </c>
      <c r="L74" s="15">
        <v>90.4</v>
      </c>
      <c r="M74" s="16">
        <v>279</v>
      </c>
      <c r="N74" s="14" t="s">
        <v>270</v>
      </c>
      <c r="O74" s="14" t="s">
        <v>334</v>
      </c>
      <c r="P74" s="14">
        <v>36</v>
      </c>
      <c r="Q74" s="14">
        <v>936</v>
      </c>
      <c r="R74" s="17" t="s">
        <v>1495</v>
      </c>
      <c r="S74" s="17" t="s">
        <v>1513</v>
      </c>
      <c r="T74" s="18">
        <v>0.20019999999999999</v>
      </c>
      <c r="U74" s="14" t="s">
        <v>296</v>
      </c>
      <c r="V74" s="19" t="s">
        <v>335</v>
      </c>
      <c r="W74" s="19" t="s">
        <v>333</v>
      </c>
      <c r="X74" s="14" t="s">
        <v>328</v>
      </c>
    </row>
    <row r="75" spans="1:24" x14ac:dyDescent="0.25">
      <c r="A75" s="12" t="s">
        <v>107</v>
      </c>
      <c r="B75" s="13" t="s">
        <v>318</v>
      </c>
      <c r="C75" s="13" t="s">
        <v>328</v>
      </c>
      <c r="D75" s="70" t="str">
        <f>HYPERLINK(Tabulka482433[[#This Row],[Sloupec2]],Tabulka482433[[#This Row],[Sloupec1]])</f>
        <v>FV panel DAH DHN-72x16/DG - 580</v>
      </c>
      <c r="E75" s="14">
        <v>120580</v>
      </c>
      <c r="F75" s="14">
        <v>580</v>
      </c>
      <c r="G75" s="15">
        <v>0.104</v>
      </c>
      <c r="H75" s="15">
        <v>0.109</v>
      </c>
      <c r="I75" s="15">
        <v>0.11899999999999999</v>
      </c>
      <c r="J75" s="15">
        <v>60.32</v>
      </c>
      <c r="K75" s="15">
        <v>63.22</v>
      </c>
      <c r="L75" s="15">
        <v>69.02</v>
      </c>
      <c r="M75" s="16">
        <v>0</v>
      </c>
      <c r="N75" s="14" t="s">
        <v>175</v>
      </c>
      <c r="O75" s="14" t="s">
        <v>118</v>
      </c>
      <c r="P75" s="14">
        <v>36</v>
      </c>
      <c r="Q75" s="14">
        <v>720</v>
      </c>
      <c r="R75" s="17" t="s">
        <v>1505</v>
      </c>
      <c r="S75" s="17" t="s">
        <v>1512</v>
      </c>
      <c r="T75" s="18">
        <v>0.22439999999999999</v>
      </c>
      <c r="U75" s="14" t="s">
        <v>336</v>
      </c>
      <c r="V75" s="19" t="s">
        <v>337</v>
      </c>
      <c r="W75" s="19" t="s">
        <v>338</v>
      </c>
      <c r="X75" s="14" t="s">
        <v>328</v>
      </c>
    </row>
    <row r="76" spans="1:24" x14ac:dyDescent="0.25">
      <c r="A76" s="12" t="s">
        <v>107</v>
      </c>
      <c r="B76" s="13" t="s">
        <v>339</v>
      </c>
      <c r="C76" s="13" t="s">
        <v>340</v>
      </c>
      <c r="D76" s="70" t="str">
        <f>HYPERLINK(Tabulka482433[[#This Row],[Sloupec2]],Tabulka482433[[#This Row],[Sloupec1]])</f>
        <v>FV panel Jolywood Bifacial JW-HD144N 460W 30mm frame</v>
      </c>
      <c r="E76" s="14">
        <v>126460</v>
      </c>
      <c r="F76" s="14">
        <v>460</v>
      </c>
      <c r="G76" s="15">
        <v>0.105</v>
      </c>
      <c r="H76" s="15">
        <v>0.115</v>
      </c>
      <c r="I76" s="15">
        <v>0.125</v>
      </c>
      <c r="J76" s="15">
        <v>48.3</v>
      </c>
      <c r="K76" s="15">
        <v>52.900000000000006</v>
      </c>
      <c r="L76" s="15">
        <v>57.5</v>
      </c>
      <c r="M76" s="16">
        <v>411</v>
      </c>
      <c r="N76" s="14" t="s">
        <v>175</v>
      </c>
      <c r="O76" s="14" t="s">
        <v>149</v>
      </c>
      <c r="P76" s="14">
        <v>36</v>
      </c>
      <c r="Q76" s="14">
        <v>792</v>
      </c>
      <c r="R76" s="17" t="s">
        <v>1500</v>
      </c>
      <c r="S76" s="17" t="s">
        <v>1510</v>
      </c>
      <c r="T76" s="18">
        <v>0.21129999999999999</v>
      </c>
      <c r="U76" s="14" t="s">
        <v>341</v>
      </c>
      <c r="V76" s="19" t="s">
        <v>342</v>
      </c>
      <c r="W76" s="19" t="s">
        <v>343</v>
      </c>
      <c r="X76" s="14" t="s">
        <v>340</v>
      </c>
    </row>
    <row r="77" spans="1:24" x14ac:dyDescent="0.25">
      <c r="A77" s="12" t="s">
        <v>107</v>
      </c>
      <c r="B77" s="13" t="s">
        <v>339</v>
      </c>
      <c r="C77" s="13" t="s">
        <v>340</v>
      </c>
      <c r="D77" s="70" t="str">
        <f>HYPERLINK(Tabulka482433[[#This Row],[Sloupec2]],Tabulka482433[[#This Row],[Sloupec1]])</f>
        <v>FV panel Jolywood Bifacial JW-HD144N 470W 30mm frame</v>
      </c>
      <c r="E77" s="14">
        <v>126470</v>
      </c>
      <c r="F77" s="14">
        <v>470</v>
      </c>
      <c r="G77" s="15">
        <v>0.105</v>
      </c>
      <c r="H77" s="15">
        <v>0.115</v>
      </c>
      <c r="I77" s="15">
        <v>0.125</v>
      </c>
      <c r="J77" s="15">
        <v>49.35</v>
      </c>
      <c r="K77" s="15">
        <v>54.050000000000004</v>
      </c>
      <c r="L77" s="15">
        <v>58.75</v>
      </c>
      <c r="M77" s="16">
        <v>224</v>
      </c>
      <c r="N77" s="14" t="s">
        <v>175</v>
      </c>
      <c r="O77" s="14" t="s">
        <v>149</v>
      </c>
      <c r="P77" s="14">
        <v>36</v>
      </c>
      <c r="Q77" s="14">
        <v>792</v>
      </c>
      <c r="R77" s="17" t="s">
        <v>1500</v>
      </c>
      <c r="S77" s="17" t="s">
        <v>1510</v>
      </c>
      <c r="T77" s="18">
        <v>0.21590000000000001</v>
      </c>
      <c r="U77" s="14" t="s">
        <v>341</v>
      </c>
      <c r="V77" s="19" t="s">
        <v>344</v>
      </c>
      <c r="W77" s="19" t="s">
        <v>345</v>
      </c>
      <c r="X77" s="14" t="s">
        <v>340</v>
      </c>
    </row>
    <row r="78" spans="1:24" x14ac:dyDescent="0.25">
      <c r="A78" s="12" t="s">
        <v>107</v>
      </c>
      <c r="B78" s="13" t="s">
        <v>346</v>
      </c>
      <c r="C78" s="13" t="s">
        <v>347</v>
      </c>
      <c r="D78" s="70" t="str">
        <f>HYPERLINK(Tabulka482433[[#This Row],[Sloupec2]],Tabulka482433[[#This Row],[Sloupec1]])</f>
        <v>FV panel Trina TSM NEG9RC.27 430WP clear black</v>
      </c>
      <c r="E78" s="14">
        <v>128431</v>
      </c>
      <c r="F78" s="14">
        <v>430</v>
      </c>
      <c r="G78" s="15">
        <v>0.13900000000000001</v>
      </c>
      <c r="H78" s="15">
        <v>0.14599999999999999</v>
      </c>
      <c r="I78" s="15">
        <v>0.156</v>
      </c>
      <c r="J78" s="15">
        <v>59.77</v>
      </c>
      <c r="K78" s="15">
        <v>62.779999999999994</v>
      </c>
      <c r="L78" s="15">
        <v>67.08</v>
      </c>
      <c r="M78" s="16">
        <v>772</v>
      </c>
      <c r="N78" s="14" t="s">
        <v>110</v>
      </c>
      <c r="O78" s="14" t="s">
        <v>149</v>
      </c>
      <c r="P78" s="14">
        <v>36</v>
      </c>
      <c r="Q78" s="14">
        <v>936</v>
      </c>
      <c r="R78" s="17" t="s">
        <v>1495</v>
      </c>
      <c r="S78" s="17" t="s">
        <v>1513</v>
      </c>
      <c r="T78" s="18">
        <v>0.215</v>
      </c>
      <c r="U78" s="14" t="s">
        <v>296</v>
      </c>
      <c r="V78" s="19" t="s">
        <v>348</v>
      </c>
      <c r="W78" s="19" t="s">
        <v>349</v>
      </c>
      <c r="X78" s="14" t="s">
        <v>347</v>
      </c>
    </row>
    <row r="79" spans="1:24" x14ac:dyDescent="0.25">
      <c r="A79" s="12" t="s">
        <v>107</v>
      </c>
      <c r="B79" s="13" t="s">
        <v>346</v>
      </c>
      <c r="C79" s="13" t="s">
        <v>350</v>
      </c>
      <c r="D79" s="70" t="str">
        <f>HYPERLINK(Tabulka482433[[#This Row],[Sloupec2]],Tabulka482433[[#This Row],[Sloupec1]])</f>
        <v>FV panel Trina TSM-NEG9R.28 440Wp BF</v>
      </c>
      <c r="E79" s="14">
        <v>128440</v>
      </c>
      <c r="F79" s="14">
        <v>440</v>
      </c>
      <c r="G79" s="15">
        <v>0.115</v>
      </c>
      <c r="H79" s="15">
        <v>0.122</v>
      </c>
      <c r="I79" s="15">
        <v>0.13200000000000001</v>
      </c>
      <c r="J79" s="15">
        <v>50.6</v>
      </c>
      <c r="K79" s="15">
        <v>53.68</v>
      </c>
      <c r="L79" s="15">
        <v>58.080000000000005</v>
      </c>
      <c r="M79" s="16">
        <v>2502</v>
      </c>
      <c r="N79" s="14" t="s">
        <v>110</v>
      </c>
      <c r="O79" s="14" t="s">
        <v>351</v>
      </c>
      <c r="P79" s="14">
        <v>36</v>
      </c>
      <c r="Q79" s="14">
        <v>936</v>
      </c>
      <c r="R79" s="17" t="s">
        <v>1495</v>
      </c>
      <c r="S79" s="17" t="s">
        <v>1531</v>
      </c>
      <c r="T79" s="18">
        <v>0.22</v>
      </c>
      <c r="U79" s="14" t="s">
        <v>352</v>
      </c>
      <c r="V79" s="19" t="s">
        <v>353</v>
      </c>
      <c r="W79" s="19" t="s">
        <v>354</v>
      </c>
      <c r="X79" s="14" t="s">
        <v>350</v>
      </c>
    </row>
    <row r="80" spans="1:24" x14ac:dyDescent="0.25">
      <c r="A80" s="12" t="s">
        <v>107</v>
      </c>
      <c r="B80" s="13" t="s">
        <v>346</v>
      </c>
      <c r="C80" s="13" t="s">
        <v>136</v>
      </c>
      <c r="D80" s="70" t="str">
        <f>HYPERLINK(Tabulka482433[[#This Row],[Sloupec2]],Tabulka482433[[#This Row],[Sloupec1]])</f>
        <v>FV panel Trina TSM-NEG9R.28 445WP BF</v>
      </c>
      <c r="E80" s="14">
        <v>128452</v>
      </c>
      <c r="F80" s="14">
        <v>445</v>
      </c>
      <c r="G80" s="15">
        <v>0.113</v>
      </c>
      <c r="H80" s="15">
        <v>0.11799999999999999</v>
      </c>
      <c r="I80" s="15">
        <v>0.128</v>
      </c>
      <c r="J80" s="15">
        <v>50.285000000000004</v>
      </c>
      <c r="K80" s="15">
        <v>52.51</v>
      </c>
      <c r="L80" s="15">
        <v>56.96</v>
      </c>
      <c r="M80" s="16">
        <v>918</v>
      </c>
      <c r="N80" s="14" t="s">
        <v>110</v>
      </c>
      <c r="O80" s="14" t="s">
        <v>355</v>
      </c>
      <c r="P80" s="14">
        <v>36</v>
      </c>
      <c r="Q80" s="14">
        <v>936</v>
      </c>
      <c r="R80" s="17" t="s">
        <v>1495</v>
      </c>
      <c r="S80" s="17" t="s">
        <v>1512</v>
      </c>
      <c r="T80" s="18">
        <v>0.223</v>
      </c>
      <c r="U80" s="14" t="s">
        <v>356</v>
      </c>
      <c r="V80" s="19" t="s">
        <v>357</v>
      </c>
      <c r="W80" s="19" t="s">
        <v>358</v>
      </c>
      <c r="X80" s="14" t="s">
        <v>136</v>
      </c>
    </row>
    <row r="81" spans="1:24" x14ac:dyDescent="0.25">
      <c r="A81" s="12" t="s">
        <v>107</v>
      </c>
      <c r="B81" s="13" t="s">
        <v>346</v>
      </c>
      <c r="C81" s="13" t="s">
        <v>136</v>
      </c>
      <c r="D81" s="70" t="str">
        <f>HYPERLINK(Tabulka482433[[#This Row],[Sloupec2]],Tabulka482433[[#This Row],[Sloupec1]])</f>
        <v>FV panel Trina TSM-NEG9R.28 450WP BF</v>
      </c>
      <c r="E81" s="14">
        <v>128451</v>
      </c>
      <c r="F81" s="14">
        <v>450</v>
      </c>
      <c r="G81" s="15">
        <v>0.109</v>
      </c>
      <c r="H81" s="15">
        <v>0.113</v>
      </c>
      <c r="I81" s="15">
        <v>0.123</v>
      </c>
      <c r="J81" s="15">
        <v>49.05</v>
      </c>
      <c r="K81" s="15">
        <v>50.85</v>
      </c>
      <c r="L81" s="15">
        <v>55.35</v>
      </c>
      <c r="M81" s="16">
        <v>10176</v>
      </c>
      <c r="N81" s="14" t="s">
        <v>110</v>
      </c>
      <c r="O81" s="14" t="s">
        <v>355</v>
      </c>
      <c r="P81" s="14">
        <v>36</v>
      </c>
      <c r="Q81" s="14">
        <v>936</v>
      </c>
      <c r="R81" s="17" t="s">
        <v>1495</v>
      </c>
      <c r="S81" s="17" t="s">
        <v>1512</v>
      </c>
      <c r="T81" s="18">
        <v>0.22500000000000001</v>
      </c>
      <c r="U81" s="14" t="s">
        <v>356</v>
      </c>
      <c r="V81" s="19" t="s">
        <v>359</v>
      </c>
      <c r="W81" s="19" t="s">
        <v>358</v>
      </c>
      <c r="X81" s="14" t="s">
        <v>136</v>
      </c>
    </row>
    <row r="82" spans="1:24" x14ac:dyDescent="0.25">
      <c r="A82" s="12" t="s">
        <v>107</v>
      </c>
      <c r="B82" s="13" t="s">
        <v>346</v>
      </c>
      <c r="C82" s="13" t="s">
        <v>136</v>
      </c>
      <c r="D82" s="70" t="str">
        <f>HYPERLINK(Tabulka482433[[#This Row],[Sloupec2]],Tabulka482433[[#This Row],[Sloupec1]])</f>
        <v>FV panel Trina TSM-NEG9R.28 455WP BF</v>
      </c>
      <c r="E82" s="14">
        <v>128453</v>
      </c>
      <c r="F82" s="14">
        <v>455</v>
      </c>
      <c r="G82" s="15">
        <v>0.112</v>
      </c>
      <c r="H82" s="15">
        <v>0.11600000000000001</v>
      </c>
      <c r="I82" s="15">
        <v>0.126</v>
      </c>
      <c r="J82" s="15">
        <v>50.96</v>
      </c>
      <c r="K82" s="15">
        <v>52.78</v>
      </c>
      <c r="L82" s="15">
        <v>57.33</v>
      </c>
      <c r="M82" s="16">
        <v>21528</v>
      </c>
      <c r="N82" s="14" t="s">
        <v>110</v>
      </c>
      <c r="O82" s="14" t="s">
        <v>355</v>
      </c>
      <c r="P82" s="14">
        <v>36</v>
      </c>
      <c r="Q82" s="14">
        <v>936</v>
      </c>
      <c r="R82" s="17" t="s">
        <v>1495</v>
      </c>
      <c r="S82" s="17" t="s">
        <v>1512</v>
      </c>
      <c r="T82" s="18">
        <v>0.22800000000000001</v>
      </c>
      <c r="U82" s="14" t="s">
        <v>356</v>
      </c>
      <c r="V82" s="19" t="s">
        <v>360</v>
      </c>
      <c r="W82" s="19" t="s">
        <v>361</v>
      </c>
      <c r="X82" s="14" t="s">
        <v>136</v>
      </c>
    </row>
    <row r="83" spans="1:24" x14ac:dyDescent="0.25">
      <c r="A83" s="12" t="s">
        <v>107</v>
      </c>
      <c r="B83" s="13" t="s">
        <v>346</v>
      </c>
      <c r="C83" s="13" t="s">
        <v>136</v>
      </c>
      <c r="D83" s="70" t="str">
        <f>HYPERLINK(Tabulka482433[[#This Row],[Sloupec2]],Tabulka482433[[#This Row],[Sloupec1]])</f>
        <v>FV panel Trina TSM-NEG9R.28 460Wp BF</v>
      </c>
      <c r="E83" s="14">
        <v>128462</v>
      </c>
      <c r="F83" s="14">
        <v>460</v>
      </c>
      <c r="G83" s="15">
        <v>0.115</v>
      </c>
      <c r="H83" s="15">
        <v>0.11899999999999999</v>
      </c>
      <c r="I83" s="15">
        <v>0.129</v>
      </c>
      <c r="J83" s="15">
        <v>52.900000000000006</v>
      </c>
      <c r="K83" s="15">
        <v>54.739999999999995</v>
      </c>
      <c r="L83" s="15">
        <v>59.34</v>
      </c>
      <c r="M83" s="16">
        <v>7488</v>
      </c>
      <c r="N83" s="14" t="s">
        <v>110</v>
      </c>
      <c r="O83" s="14" t="s">
        <v>355</v>
      </c>
      <c r="P83" s="14">
        <v>36</v>
      </c>
      <c r="Q83" s="14">
        <v>936</v>
      </c>
      <c r="R83" s="17" t="s">
        <v>1495</v>
      </c>
      <c r="S83" s="17" t="s">
        <v>1512</v>
      </c>
      <c r="T83" s="18">
        <v>0.23</v>
      </c>
      <c r="U83" s="14" t="s">
        <v>356</v>
      </c>
      <c r="V83" s="19" t="s">
        <v>1536</v>
      </c>
      <c r="W83" s="19" t="s">
        <v>1537</v>
      </c>
      <c r="X83" s="14" t="s">
        <v>136</v>
      </c>
    </row>
    <row r="84" spans="1:24" x14ac:dyDescent="0.25">
      <c r="A84" s="12" t="s">
        <v>107</v>
      </c>
      <c r="B84" s="13" t="s">
        <v>346</v>
      </c>
      <c r="C84" s="13" t="s">
        <v>136</v>
      </c>
      <c r="D84" s="70" t="str">
        <f>HYPERLINK(Tabulka482433[[#This Row],[Sloupec2]],Tabulka482433[[#This Row],[Sloupec1]])</f>
        <v>FV panel Trina TSM-NEG18R.28 490Wp BF</v>
      </c>
      <c r="E84" s="14">
        <v>128490</v>
      </c>
      <c r="F84" s="14">
        <v>490</v>
      </c>
      <c r="G84" s="15">
        <v>0.11600000000000001</v>
      </c>
      <c r="H84" s="15">
        <v>0.121</v>
      </c>
      <c r="I84" s="15">
        <v>0.13100000000000001</v>
      </c>
      <c r="J84" s="15">
        <v>56.84</v>
      </c>
      <c r="K84" s="15">
        <v>59.29</v>
      </c>
      <c r="L84" s="15">
        <v>64.19</v>
      </c>
      <c r="M84" s="16">
        <v>0</v>
      </c>
      <c r="N84" s="14" t="s">
        <v>110</v>
      </c>
      <c r="O84" s="14" t="s">
        <v>355</v>
      </c>
      <c r="P84" s="14">
        <v>36</v>
      </c>
      <c r="Q84" s="14">
        <v>936</v>
      </c>
      <c r="R84" s="17" t="s">
        <v>1495</v>
      </c>
      <c r="S84" s="17" t="s">
        <v>1512</v>
      </c>
      <c r="T84" s="18">
        <v>0.22500000000000001</v>
      </c>
      <c r="U84" s="14" t="s">
        <v>356</v>
      </c>
      <c r="V84" s="19" t="s">
        <v>362</v>
      </c>
      <c r="W84" s="19" t="s">
        <v>363</v>
      </c>
      <c r="X84" s="14" t="s">
        <v>136</v>
      </c>
    </row>
    <row r="85" spans="1:24" x14ac:dyDescent="0.25">
      <c r="A85" s="12" t="s">
        <v>107</v>
      </c>
      <c r="B85" s="13" t="s">
        <v>346</v>
      </c>
      <c r="C85" s="13" t="s">
        <v>148</v>
      </c>
      <c r="D85" s="70" t="str">
        <f>HYPERLINK(Tabulka482433[[#This Row],[Sloupec2]],Tabulka482433[[#This Row],[Sloupec1]])</f>
        <v>FV panel Trina TSM-NEG18R.28 500Wp BF</v>
      </c>
      <c r="E85" s="14">
        <v>128504</v>
      </c>
      <c r="F85" s="14">
        <v>500</v>
      </c>
      <c r="G85" s="15">
        <v>0.115</v>
      </c>
      <c r="H85" s="15">
        <v>0.11899999999999999</v>
      </c>
      <c r="I85" s="15">
        <v>0.129</v>
      </c>
      <c r="J85" s="15">
        <v>57.5</v>
      </c>
      <c r="K85" s="15">
        <v>59.5</v>
      </c>
      <c r="L85" s="15">
        <v>64.5</v>
      </c>
      <c r="M85" s="16">
        <v>1421</v>
      </c>
      <c r="N85" s="14" t="s">
        <v>110</v>
      </c>
      <c r="O85" s="14" t="s">
        <v>355</v>
      </c>
      <c r="P85" s="14">
        <v>36</v>
      </c>
      <c r="Q85" s="14">
        <v>864</v>
      </c>
      <c r="R85" s="17" t="s">
        <v>1495</v>
      </c>
      <c r="S85" s="17" t="s">
        <v>1513</v>
      </c>
      <c r="T85" s="18">
        <v>0.22500000000000001</v>
      </c>
      <c r="U85" s="14" t="s">
        <v>364</v>
      </c>
      <c r="V85" s="19" t="s">
        <v>365</v>
      </c>
      <c r="W85" s="19" t="s">
        <v>366</v>
      </c>
      <c r="X85" s="14" t="s">
        <v>148</v>
      </c>
    </row>
    <row r="86" spans="1:24" x14ac:dyDescent="0.25">
      <c r="A86" s="12" t="s">
        <v>107</v>
      </c>
      <c r="B86" s="13" t="s">
        <v>346</v>
      </c>
      <c r="C86" s="13" t="s">
        <v>148</v>
      </c>
      <c r="D86" s="70" t="str">
        <f>HYPERLINK(Tabulka482433[[#This Row],[Sloupec2]],Tabulka482433[[#This Row],[Sloupec1]])</f>
        <v>FV panel Trina TSM-NEG18R.28 505Wp BF</v>
      </c>
      <c r="E86" s="14">
        <v>128506</v>
      </c>
      <c r="F86" s="14">
        <v>505</v>
      </c>
      <c r="G86" s="15">
        <v>0.107</v>
      </c>
      <c r="H86" s="15">
        <v>0.11</v>
      </c>
      <c r="I86" s="15">
        <v>0.12</v>
      </c>
      <c r="J86" s="15">
        <v>54.034999999999997</v>
      </c>
      <c r="K86" s="15">
        <v>55.55</v>
      </c>
      <c r="L86" s="15">
        <v>60.599999999999994</v>
      </c>
      <c r="M86" s="16">
        <v>5156</v>
      </c>
      <c r="N86" s="14" t="s">
        <v>110</v>
      </c>
      <c r="O86" s="14" t="s">
        <v>355</v>
      </c>
      <c r="P86" s="14">
        <v>36</v>
      </c>
      <c r="Q86" s="14">
        <v>864</v>
      </c>
      <c r="R86" s="17" t="s">
        <v>1495</v>
      </c>
      <c r="S86" s="17" t="s">
        <v>1513</v>
      </c>
      <c r="T86" s="18">
        <v>0.22700000000000001</v>
      </c>
      <c r="U86" s="14" t="s">
        <v>364</v>
      </c>
      <c r="V86" s="19" t="s">
        <v>367</v>
      </c>
      <c r="W86" s="19" t="s">
        <v>368</v>
      </c>
      <c r="X86" s="14" t="s">
        <v>148</v>
      </c>
    </row>
    <row r="87" spans="1:24" x14ac:dyDescent="0.25">
      <c r="A87" s="12" t="s">
        <v>107</v>
      </c>
      <c r="B87" s="13" t="s">
        <v>346</v>
      </c>
      <c r="C87" s="13" t="s">
        <v>148</v>
      </c>
      <c r="D87" s="70" t="str">
        <f>HYPERLINK(Tabulka482433[[#This Row],[Sloupec2]],Tabulka482433[[#This Row],[Sloupec1]])</f>
        <v>FV panel Trina TSM-NEG18R.28 510Wp BF</v>
      </c>
      <c r="E87" s="14">
        <v>128505</v>
      </c>
      <c r="F87" s="14">
        <v>510</v>
      </c>
      <c r="G87" s="15">
        <v>0.11</v>
      </c>
      <c r="H87" s="15">
        <v>0.112</v>
      </c>
      <c r="I87" s="15">
        <v>0.122</v>
      </c>
      <c r="J87" s="15">
        <v>56.1</v>
      </c>
      <c r="K87" s="15">
        <v>57.120000000000005</v>
      </c>
      <c r="L87" s="15">
        <v>62.22</v>
      </c>
      <c r="M87" s="16">
        <v>25920</v>
      </c>
      <c r="N87" s="14" t="s">
        <v>110</v>
      </c>
      <c r="O87" s="14" t="s">
        <v>355</v>
      </c>
      <c r="P87" s="14">
        <v>36</v>
      </c>
      <c r="Q87" s="14">
        <v>864</v>
      </c>
      <c r="R87" s="17" t="s">
        <v>1495</v>
      </c>
      <c r="S87" s="17" t="s">
        <v>1513</v>
      </c>
      <c r="T87" s="18">
        <v>0.22500000000000001</v>
      </c>
      <c r="U87" s="14" t="s">
        <v>364</v>
      </c>
      <c r="V87" s="19" t="s">
        <v>369</v>
      </c>
      <c r="W87" s="19" t="s">
        <v>370</v>
      </c>
      <c r="X87" s="14" t="s">
        <v>148</v>
      </c>
    </row>
    <row r="88" spans="1:24" x14ac:dyDescent="0.25">
      <c r="A88" s="12" t="s">
        <v>107</v>
      </c>
      <c r="B88" s="13" t="s">
        <v>346</v>
      </c>
      <c r="C88" s="13" t="s">
        <v>371</v>
      </c>
      <c r="D88" s="70" t="str">
        <f>HYPERLINK(Tabulka482433[[#This Row],[Sloupec2]],Tabulka482433[[#This Row],[Sloupec1]])</f>
        <v>FV panel Trina TSM NEG19RC.20 610Wp SLV</v>
      </c>
      <c r="E88" s="14">
        <v>128602</v>
      </c>
      <c r="F88" s="14">
        <v>610</v>
      </c>
      <c r="G88" s="15">
        <v>0.11</v>
      </c>
      <c r="H88" s="15">
        <v>0.112</v>
      </c>
      <c r="I88" s="15">
        <v>0.122</v>
      </c>
      <c r="J88" s="15">
        <v>67.099999999999994</v>
      </c>
      <c r="K88" s="15">
        <v>68.320000000000007</v>
      </c>
      <c r="L88" s="15">
        <v>74.42</v>
      </c>
      <c r="M88" s="16">
        <v>5572</v>
      </c>
      <c r="N88" s="14" t="s">
        <v>175</v>
      </c>
      <c r="O88" s="14" t="s">
        <v>355</v>
      </c>
      <c r="P88" s="14">
        <v>36</v>
      </c>
      <c r="Q88" s="14">
        <v>720</v>
      </c>
      <c r="R88" s="17" t="s">
        <v>1500</v>
      </c>
      <c r="S88" s="17" t="s">
        <v>1513</v>
      </c>
      <c r="T88" s="18">
        <v>0.22600000000000001</v>
      </c>
      <c r="U88" s="14" t="s">
        <v>372</v>
      </c>
      <c r="V88" s="19" t="s">
        <v>373</v>
      </c>
      <c r="W88" s="19" t="s">
        <v>374</v>
      </c>
      <c r="X88" s="14" t="s">
        <v>371</v>
      </c>
    </row>
    <row r="89" spans="1:24" x14ac:dyDescent="0.25">
      <c r="A89" s="12" t="s">
        <v>107</v>
      </c>
      <c r="B89" s="13" t="s">
        <v>346</v>
      </c>
      <c r="C89" s="13" t="s">
        <v>371</v>
      </c>
      <c r="D89" s="70" t="str">
        <f>HYPERLINK(Tabulka482433[[#This Row],[Sloupec2]],Tabulka482433[[#This Row],[Sloupec1]])</f>
        <v>FV panel Trina TSM NEG19RC.20 620Wp SLV</v>
      </c>
      <c r="E89" s="14">
        <v>128621</v>
      </c>
      <c r="F89" s="14">
        <v>620</v>
      </c>
      <c r="G89" s="15">
        <v>0.109</v>
      </c>
      <c r="H89" s="15">
        <v>0.111</v>
      </c>
      <c r="I89" s="15">
        <v>0.121</v>
      </c>
      <c r="J89" s="15">
        <v>67.58</v>
      </c>
      <c r="K89" s="15">
        <v>68.820000000000007</v>
      </c>
      <c r="L89" s="15">
        <v>75.02</v>
      </c>
      <c r="M89" s="16">
        <v>8640</v>
      </c>
      <c r="N89" s="14" t="s">
        <v>175</v>
      </c>
      <c r="O89" s="14" t="s">
        <v>355</v>
      </c>
      <c r="P89" s="14">
        <v>36</v>
      </c>
      <c r="Q89" s="14">
        <v>720</v>
      </c>
      <c r="R89" s="17" t="s">
        <v>1500</v>
      </c>
      <c r="S89" s="17" t="s">
        <v>1513</v>
      </c>
      <c r="T89" s="18">
        <v>0.22600000000000001</v>
      </c>
      <c r="U89" s="14" t="s">
        <v>372</v>
      </c>
      <c r="V89" s="19" t="s">
        <v>375</v>
      </c>
      <c r="W89" s="19" t="s">
        <v>376</v>
      </c>
      <c r="X89" s="14" t="s">
        <v>371</v>
      </c>
    </row>
    <row r="90" spans="1:24" x14ac:dyDescent="0.25">
      <c r="A90" s="12" t="s">
        <v>107</v>
      </c>
      <c r="B90" s="13" t="s">
        <v>346</v>
      </c>
      <c r="C90" s="13" t="s">
        <v>122</v>
      </c>
      <c r="D90" s="70" t="str">
        <f>HYPERLINK(Tabulka482433[[#This Row],[Sloupec2]],Tabulka482433[[#This Row],[Sloupec1]])</f>
        <v>FV panel Trina TSM-NEG21C.20 675Wp SLV</v>
      </c>
      <c r="E90" s="14">
        <v>128670</v>
      </c>
      <c r="F90" s="14">
        <v>675</v>
      </c>
      <c r="G90" s="15">
        <v>0.12</v>
      </c>
      <c r="H90" s="15">
        <v>0.126</v>
      </c>
      <c r="I90" s="15">
        <v>0.13600000000000001</v>
      </c>
      <c r="J90" s="15">
        <v>81</v>
      </c>
      <c r="K90" s="15">
        <v>85.05</v>
      </c>
      <c r="L90" s="15">
        <v>91.800000000000011</v>
      </c>
      <c r="M90" s="16">
        <v>33</v>
      </c>
      <c r="N90" s="14" t="s">
        <v>175</v>
      </c>
      <c r="O90" s="14" t="s">
        <v>118</v>
      </c>
      <c r="P90" s="14">
        <v>33</v>
      </c>
      <c r="Q90" s="14">
        <v>594</v>
      </c>
      <c r="R90" s="17" t="s">
        <v>1500</v>
      </c>
      <c r="S90" s="17" t="s">
        <v>1513</v>
      </c>
      <c r="T90" s="18">
        <v>0.221</v>
      </c>
      <c r="U90" s="14" t="s">
        <v>377</v>
      </c>
      <c r="V90" s="19" t="s">
        <v>378</v>
      </c>
      <c r="W90" s="19" t="s">
        <v>379</v>
      </c>
      <c r="X90" s="14" t="s">
        <v>122</v>
      </c>
    </row>
    <row r="91" spans="1:24" x14ac:dyDescent="0.25">
      <c r="A91" s="12" t="s">
        <v>107</v>
      </c>
      <c r="B91" s="13" t="s">
        <v>380</v>
      </c>
      <c r="C91" s="13" t="s">
        <v>381</v>
      </c>
      <c r="D91" s="70" t="str">
        <f>HYPERLINK(Tabulka482433[[#This Row],[Sloupec2]],Tabulka482433[[#This Row],[Sloupec1]])</f>
        <v>FV panel AIKO A445-MAH-54Db 445W FB</v>
      </c>
      <c r="E91" s="14">
        <v>130440</v>
      </c>
      <c r="F91" s="14">
        <v>445</v>
      </c>
      <c r="G91" s="15">
        <v>0.128</v>
      </c>
      <c r="H91" s="15">
        <v>0.13500000000000001</v>
      </c>
      <c r="I91" s="15">
        <v>0.14500000000000002</v>
      </c>
      <c r="J91" s="15">
        <v>56.96</v>
      </c>
      <c r="K91" s="15">
        <v>60.075000000000003</v>
      </c>
      <c r="L91" s="15">
        <v>64.525000000000006</v>
      </c>
      <c r="M91" s="16">
        <v>190</v>
      </c>
      <c r="N91" s="14" t="s">
        <v>110</v>
      </c>
      <c r="O91" s="14" t="s">
        <v>110</v>
      </c>
      <c r="P91" s="14">
        <v>36</v>
      </c>
      <c r="Q91" s="14">
        <v>936</v>
      </c>
      <c r="R91" s="17" t="s">
        <v>1495</v>
      </c>
      <c r="S91" s="17" t="s">
        <v>1532</v>
      </c>
      <c r="T91" s="18">
        <v>0.22800000000000001</v>
      </c>
      <c r="U91" s="14" t="s">
        <v>271</v>
      </c>
      <c r="V91" s="19" t="s">
        <v>382</v>
      </c>
      <c r="W91" s="19" t="s">
        <v>383</v>
      </c>
      <c r="X91" s="14" t="s">
        <v>381</v>
      </c>
    </row>
    <row r="92" spans="1:24" x14ac:dyDescent="0.25">
      <c r="A92" s="12" t="s">
        <v>107</v>
      </c>
      <c r="B92" s="13" t="s">
        <v>380</v>
      </c>
      <c r="C92" s="13" t="s">
        <v>384</v>
      </c>
      <c r="D92" s="70" t="str">
        <f>HYPERLINK(Tabulka482433[[#This Row],[Sloupec2]],Tabulka482433[[#This Row],[Sloupec1]])</f>
        <v>FV panel AIKO A470-MAH-54Mw 470W BF</v>
      </c>
      <c r="E92" s="14">
        <v>130454</v>
      </c>
      <c r="F92" s="14">
        <v>470</v>
      </c>
      <c r="G92" s="15">
        <v>0.129</v>
      </c>
      <c r="H92" s="15">
        <v>0.13600000000000001</v>
      </c>
      <c r="I92" s="15">
        <v>0.14600000000000002</v>
      </c>
      <c r="J92" s="15">
        <v>60.63</v>
      </c>
      <c r="K92" s="15">
        <v>63.92</v>
      </c>
      <c r="L92" s="15">
        <v>68.62</v>
      </c>
      <c r="M92" s="16">
        <v>10080</v>
      </c>
      <c r="N92" s="14" t="s">
        <v>110</v>
      </c>
      <c r="O92" s="14" t="s">
        <v>118</v>
      </c>
      <c r="P92" s="14">
        <v>37</v>
      </c>
      <c r="Q92" s="14">
        <v>962</v>
      </c>
      <c r="R92" s="17" t="s">
        <v>1505</v>
      </c>
      <c r="S92" s="17" t="s">
        <v>1533</v>
      </c>
      <c r="T92" s="18">
        <v>0.23599999999999999</v>
      </c>
      <c r="U92" s="14" t="s">
        <v>385</v>
      </c>
      <c r="V92" s="19" t="s">
        <v>386</v>
      </c>
      <c r="W92" s="19" t="s">
        <v>387</v>
      </c>
      <c r="X92" s="14" t="s">
        <v>384</v>
      </c>
    </row>
    <row r="93" spans="1:24" x14ac:dyDescent="0.25">
      <c r="A93" s="12" t="s">
        <v>107</v>
      </c>
      <c r="B93" s="13" t="s">
        <v>380</v>
      </c>
      <c r="C93" s="13" t="s">
        <v>384</v>
      </c>
      <c r="D93" s="70" t="str">
        <f>HYPERLINK(Tabulka482433[[#This Row],[Sloupec2]],Tabulka482433[[#This Row],[Sloupec1]])</f>
        <v>FV panel AIKO Neostar 2N A450-MAH-54Mw 450W SLV</v>
      </c>
      <c r="E93" s="14">
        <v>130456</v>
      </c>
      <c r="F93" s="14">
        <v>450</v>
      </c>
      <c r="G93" s="15">
        <v>0.13900000000000001</v>
      </c>
      <c r="H93" s="15">
        <v>0.14599999999999999</v>
      </c>
      <c r="I93" s="15">
        <v>0.156</v>
      </c>
      <c r="J93" s="15">
        <v>62.550000000000004</v>
      </c>
      <c r="K93" s="15">
        <v>65.7</v>
      </c>
      <c r="L93" s="15">
        <v>70.2</v>
      </c>
      <c r="M93" s="16">
        <v>419</v>
      </c>
      <c r="N93" s="14" t="s">
        <v>175</v>
      </c>
      <c r="O93" s="14" t="s">
        <v>118</v>
      </c>
      <c r="P93" s="14">
        <v>36</v>
      </c>
      <c r="Q93" s="14">
        <v>936</v>
      </c>
      <c r="R93" s="17" t="s">
        <v>1505</v>
      </c>
      <c r="S93" s="17" t="s">
        <v>1533</v>
      </c>
      <c r="T93" s="18">
        <v>0.22600000000000001</v>
      </c>
      <c r="U93" s="14" t="s">
        <v>385</v>
      </c>
      <c r="V93" s="19" t="s">
        <v>388</v>
      </c>
      <c r="W93" s="19" t="s">
        <v>389</v>
      </c>
      <c r="X93" s="14" t="s">
        <v>384</v>
      </c>
    </row>
    <row r="94" spans="1:24" x14ac:dyDescent="0.25">
      <c r="A94" s="12" t="s">
        <v>107</v>
      </c>
      <c r="B94" s="13" t="s">
        <v>380</v>
      </c>
      <c r="C94" s="13" t="s">
        <v>384</v>
      </c>
      <c r="D94" s="70" t="str">
        <f>HYPERLINK(Tabulka482433[[#This Row],[Sloupec2]],Tabulka482433[[#This Row],[Sloupec1]])</f>
        <v>FV panel AIKO Neostar 2S A450-MAH-54Mb 450W FB 30mm</v>
      </c>
      <c r="E94" s="14">
        <v>130458</v>
      </c>
      <c r="F94" s="14">
        <v>450</v>
      </c>
      <c r="G94" s="15">
        <v>0.13900000000000001</v>
      </c>
      <c r="H94" s="15">
        <v>0.14399999999999999</v>
      </c>
      <c r="I94" s="15">
        <v>0.154</v>
      </c>
      <c r="J94" s="15">
        <v>62.550000000000004</v>
      </c>
      <c r="K94" s="15">
        <v>64.8</v>
      </c>
      <c r="L94" s="15">
        <v>69.3</v>
      </c>
      <c r="M94" s="16">
        <v>-1035</v>
      </c>
      <c r="N94" s="14" t="s">
        <v>110</v>
      </c>
      <c r="O94" s="14" t="s">
        <v>110</v>
      </c>
      <c r="P94" s="14">
        <v>36</v>
      </c>
      <c r="Q94" s="14">
        <v>936</v>
      </c>
      <c r="R94" s="17" t="s">
        <v>1495</v>
      </c>
      <c r="S94" s="17" t="s">
        <v>1533</v>
      </c>
      <c r="T94" s="18">
        <v>0.22600000000000001</v>
      </c>
      <c r="U94" s="14" t="s">
        <v>385</v>
      </c>
      <c r="V94" s="19" t="s">
        <v>390</v>
      </c>
      <c r="W94" s="19" t="s">
        <v>391</v>
      </c>
      <c r="X94" s="14" t="s">
        <v>384</v>
      </c>
    </row>
    <row r="95" spans="1:24" x14ac:dyDescent="0.25">
      <c r="A95" s="12" t="s">
        <v>107</v>
      </c>
      <c r="B95" s="13" t="s">
        <v>380</v>
      </c>
      <c r="C95" s="13" t="s">
        <v>384</v>
      </c>
      <c r="D95" s="70" t="str">
        <f>HYPERLINK(Tabulka482433[[#This Row],[Sloupec2]],Tabulka482433[[#This Row],[Sloupec1]])</f>
        <v>FV panel AIKO Neostar 2S A450-MAH-54Mb 450W FB 30mm (962/cnt)</v>
      </c>
      <c r="E95" s="14">
        <v>130463</v>
      </c>
      <c r="F95" s="14">
        <v>450</v>
      </c>
      <c r="G95" s="15">
        <v>0.13900000000000001</v>
      </c>
      <c r="H95" s="15">
        <v>0.14399999999999999</v>
      </c>
      <c r="I95" s="15">
        <v>0.154</v>
      </c>
      <c r="J95" s="15">
        <v>62.550000000000004</v>
      </c>
      <c r="K95" s="15">
        <v>64.8</v>
      </c>
      <c r="L95" s="15">
        <v>69.3</v>
      </c>
      <c r="M95" s="16">
        <v>8256</v>
      </c>
      <c r="N95" s="14" t="s">
        <v>110</v>
      </c>
      <c r="O95" s="14" t="s">
        <v>110</v>
      </c>
      <c r="P95" s="14">
        <v>37</v>
      </c>
      <c r="Q95" s="14">
        <v>962</v>
      </c>
      <c r="R95" s="17" t="s">
        <v>1495</v>
      </c>
      <c r="S95" s="17" t="s">
        <v>1533</v>
      </c>
      <c r="T95" s="18">
        <v>0.22600000000000001</v>
      </c>
      <c r="U95" s="14" t="s">
        <v>385</v>
      </c>
      <c r="V95" s="19" t="s">
        <v>392</v>
      </c>
      <c r="W95" s="19" t="s">
        <v>393</v>
      </c>
      <c r="X95" s="14" t="s">
        <v>384</v>
      </c>
    </row>
    <row r="96" spans="1:24" x14ac:dyDescent="0.25">
      <c r="A96" s="12" t="s">
        <v>107</v>
      </c>
      <c r="B96" s="13" t="s">
        <v>380</v>
      </c>
      <c r="C96" s="13" t="s">
        <v>384</v>
      </c>
      <c r="D96" s="70" t="str">
        <f>HYPERLINK(Tabulka482433[[#This Row],[Sloupec2]],Tabulka482433[[#This Row],[Sloupec1]])</f>
        <v>FV panel AIKO A450-MAH-54Mw 450W BF</v>
      </c>
      <c r="E96" s="14">
        <v>130459</v>
      </c>
      <c r="F96" s="14">
        <v>450</v>
      </c>
      <c r="G96" s="15">
        <v>0.114</v>
      </c>
      <c r="H96" s="15">
        <v>0.11899999999999999</v>
      </c>
      <c r="I96" s="15">
        <v>0.129</v>
      </c>
      <c r="J96" s="15">
        <v>51.300000000000004</v>
      </c>
      <c r="K96" s="15">
        <v>53.55</v>
      </c>
      <c r="L96" s="15">
        <v>58.050000000000004</v>
      </c>
      <c r="M96" s="16">
        <v>7635</v>
      </c>
      <c r="N96" s="14" t="s">
        <v>110</v>
      </c>
      <c r="O96" s="14" t="s">
        <v>118</v>
      </c>
      <c r="P96" s="14">
        <v>36</v>
      </c>
      <c r="Q96" s="14">
        <v>936</v>
      </c>
      <c r="R96" s="17" t="s">
        <v>1505</v>
      </c>
      <c r="S96" s="17" t="s">
        <v>1532</v>
      </c>
      <c r="T96" s="18">
        <v>0.22600000000000001</v>
      </c>
      <c r="U96" s="14" t="s">
        <v>385</v>
      </c>
      <c r="V96" s="19" t="s">
        <v>394</v>
      </c>
      <c r="W96" s="19" t="s">
        <v>395</v>
      </c>
      <c r="X96" s="14" t="s">
        <v>384</v>
      </c>
    </row>
    <row r="97" spans="1:24" x14ac:dyDescent="0.25">
      <c r="A97" s="12" t="s">
        <v>107</v>
      </c>
      <c r="B97" s="13" t="s">
        <v>380</v>
      </c>
      <c r="C97" s="13" t="s">
        <v>384</v>
      </c>
      <c r="D97" s="70" t="str">
        <f>HYPERLINK(Tabulka482433[[#This Row],[Sloupec2]],Tabulka482433[[#This Row],[Sloupec1]])</f>
        <v>FV panel AIKO A460-MAH-54Mw 460W BF 30mm</v>
      </c>
      <c r="E97" s="14">
        <v>130460</v>
      </c>
      <c r="F97" s="14">
        <v>460</v>
      </c>
      <c r="G97" s="15">
        <v>0.13500000000000001</v>
      </c>
      <c r="H97" s="15">
        <v>0.14099999999999999</v>
      </c>
      <c r="I97" s="15">
        <v>0.151</v>
      </c>
      <c r="J97" s="15">
        <v>62.1</v>
      </c>
      <c r="K97" s="15">
        <v>64.86</v>
      </c>
      <c r="L97" s="15">
        <v>69.459999999999994</v>
      </c>
      <c r="M97" s="16">
        <v>32</v>
      </c>
      <c r="N97" s="14" t="s">
        <v>110</v>
      </c>
      <c r="O97" s="14" t="s">
        <v>118</v>
      </c>
      <c r="P97" s="14">
        <v>36</v>
      </c>
      <c r="Q97" s="14">
        <v>936</v>
      </c>
      <c r="R97" s="17" t="s">
        <v>1505</v>
      </c>
      <c r="S97" s="17" t="s">
        <v>1532</v>
      </c>
      <c r="T97" s="18">
        <v>0.23599999999999999</v>
      </c>
      <c r="U97" s="14" t="s">
        <v>385</v>
      </c>
      <c r="V97" s="19" t="s">
        <v>396</v>
      </c>
      <c r="W97" s="19" t="s">
        <v>397</v>
      </c>
      <c r="X97" s="14" t="s">
        <v>384</v>
      </c>
    </row>
    <row r="98" spans="1:24" x14ac:dyDescent="0.25">
      <c r="A98" s="12" t="s">
        <v>107</v>
      </c>
      <c r="B98" s="13" t="s">
        <v>380</v>
      </c>
      <c r="C98" s="13" t="s">
        <v>398</v>
      </c>
      <c r="D98" s="70" t="str">
        <f>HYPERLINK(Tabulka482433[[#This Row],[Sloupec2]],Tabulka482433[[#This Row],[Sloupec1]])</f>
        <v>FV panel AIKO A470-MAH-54Mw 470W BF (936 pcs/cnt)</v>
      </c>
      <c r="E98" s="14">
        <v>130472</v>
      </c>
      <c r="F98" s="14">
        <v>470</v>
      </c>
      <c r="G98" s="15">
        <v>0.13100000000000001</v>
      </c>
      <c r="H98" s="15">
        <v>0.13800000000000001</v>
      </c>
      <c r="I98" s="15">
        <v>0.14800000000000002</v>
      </c>
      <c r="J98" s="15">
        <v>61.57</v>
      </c>
      <c r="K98" s="15">
        <v>64.86</v>
      </c>
      <c r="L98" s="15">
        <v>69.560000000000016</v>
      </c>
      <c r="M98" s="16">
        <v>0</v>
      </c>
      <c r="N98" s="14" t="s">
        <v>110</v>
      </c>
      <c r="O98" s="14" t="s">
        <v>118</v>
      </c>
      <c r="P98" s="14">
        <v>36</v>
      </c>
      <c r="Q98" s="14">
        <v>936</v>
      </c>
      <c r="R98" s="17" t="s">
        <v>1505</v>
      </c>
      <c r="S98" s="17" t="s">
        <v>1532</v>
      </c>
      <c r="T98" s="18">
        <v>0.23599999999999999</v>
      </c>
      <c r="U98" s="14" t="s">
        <v>385</v>
      </c>
      <c r="V98" s="19" t="s">
        <v>399</v>
      </c>
      <c r="W98" s="19" t="s">
        <v>400</v>
      </c>
      <c r="X98" s="14" t="s">
        <v>398</v>
      </c>
    </row>
    <row r="99" spans="1:24" x14ac:dyDescent="0.25">
      <c r="A99" s="12" t="s">
        <v>107</v>
      </c>
      <c r="B99" s="13" t="s">
        <v>380</v>
      </c>
      <c r="C99" s="13" t="s">
        <v>384</v>
      </c>
      <c r="D99" s="70" t="str">
        <f>HYPERLINK(Tabulka482433[[#This Row],[Sloupec2]],Tabulka482433[[#This Row],[Sloupec1]])</f>
        <v>FV panel AIKO A460-MAH-54Mw 475W BF 30mm</v>
      </c>
      <c r="E99" s="14">
        <v>130471</v>
      </c>
      <c r="F99" s="14">
        <v>475</v>
      </c>
      <c r="G99" s="15">
        <v>0.13700000000000001</v>
      </c>
      <c r="H99" s="15">
        <v>0.14199999999999999</v>
      </c>
      <c r="I99" s="15">
        <v>0.152</v>
      </c>
      <c r="J99" s="15">
        <v>65.075000000000003</v>
      </c>
      <c r="K99" s="15">
        <v>67.449999999999989</v>
      </c>
      <c r="L99" s="15">
        <v>72.2</v>
      </c>
      <c r="M99" s="16">
        <v>9599</v>
      </c>
      <c r="N99" s="14" t="s">
        <v>110</v>
      </c>
      <c r="O99" s="14" t="s">
        <v>118</v>
      </c>
      <c r="P99" s="14">
        <v>37</v>
      </c>
      <c r="Q99" s="14">
        <v>962</v>
      </c>
      <c r="R99" s="17" t="s">
        <v>1505</v>
      </c>
      <c r="S99" s="17" t="s">
        <v>1532</v>
      </c>
      <c r="T99" s="18">
        <v>0.23799999999999999</v>
      </c>
      <c r="U99" s="14" t="s">
        <v>385</v>
      </c>
      <c r="V99" s="19" t="s">
        <v>401</v>
      </c>
      <c r="W99" s="19" t="s">
        <v>402</v>
      </c>
      <c r="X99" s="14" t="s">
        <v>384</v>
      </c>
    </row>
    <row r="100" spans="1:24" x14ac:dyDescent="0.25">
      <c r="A100" s="12" t="s">
        <v>107</v>
      </c>
      <c r="B100" s="13" t="s">
        <v>380</v>
      </c>
      <c r="C100" s="13" t="s">
        <v>384</v>
      </c>
      <c r="D100" s="70" t="str">
        <f>HYPERLINK(Tabulka482433[[#This Row],[Sloupec2]],Tabulka482433[[#This Row],[Sloupec1]])</f>
        <v>FV panel AIKO Neostar 2S A-MAH60Mb-500Wp FB</v>
      </c>
      <c r="E100" s="14">
        <v>130501</v>
      </c>
      <c r="F100" s="14">
        <v>500</v>
      </c>
      <c r="G100" s="15">
        <v>0.13500000000000001</v>
      </c>
      <c r="H100" s="15">
        <v>0.14000000000000001</v>
      </c>
      <c r="I100" s="15">
        <v>0.15000000000000002</v>
      </c>
      <c r="J100" s="15">
        <v>67.5</v>
      </c>
      <c r="K100" s="15">
        <v>70</v>
      </c>
      <c r="L100" s="15">
        <v>75.000000000000014</v>
      </c>
      <c r="M100" s="16">
        <v>-3883</v>
      </c>
      <c r="N100" s="14" t="s">
        <v>110</v>
      </c>
      <c r="O100" s="14" t="s">
        <v>110</v>
      </c>
      <c r="P100" s="14">
        <v>37</v>
      </c>
      <c r="Q100" s="14">
        <v>888</v>
      </c>
      <c r="R100" s="17" t="s">
        <v>1495</v>
      </c>
      <c r="S100" s="17" t="s">
        <v>1532</v>
      </c>
      <c r="T100" s="18">
        <v>0.22600000000000001</v>
      </c>
      <c r="U100" s="14" t="s">
        <v>403</v>
      </c>
      <c r="V100" s="19" t="s">
        <v>404</v>
      </c>
      <c r="W100" s="19" t="s">
        <v>405</v>
      </c>
      <c r="X100" s="14" t="s">
        <v>384</v>
      </c>
    </row>
    <row r="101" spans="1:24" x14ac:dyDescent="0.25">
      <c r="A101" s="12" t="s">
        <v>107</v>
      </c>
      <c r="B101" s="13" t="s">
        <v>380</v>
      </c>
      <c r="C101" s="13" t="s">
        <v>384</v>
      </c>
      <c r="D101" s="70" t="str">
        <f>HYPERLINK(Tabulka482433[[#This Row],[Sloupec2]],Tabulka482433[[#This Row],[Sloupec1]])</f>
        <v>FV panel AIKO Neostar 2S A-MAH60Mb-510Wp FB</v>
      </c>
      <c r="E101" s="14">
        <v>130510</v>
      </c>
      <c r="F101" s="14">
        <v>510</v>
      </c>
      <c r="G101" s="15">
        <v>0.13200000000000001</v>
      </c>
      <c r="H101" s="15">
        <v>0.13700000000000001</v>
      </c>
      <c r="I101" s="15">
        <v>0.14700000000000002</v>
      </c>
      <c r="J101" s="15">
        <v>67.320000000000007</v>
      </c>
      <c r="K101" s="15">
        <v>69.87</v>
      </c>
      <c r="L101" s="15">
        <v>74.970000000000013</v>
      </c>
      <c r="M101" s="16">
        <v>7026</v>
      </c>
      <c r="N101" s="14" t="s">
        <v>110</v>
      </c>
      <c r="O101" s="14" t="s">
        <v>110</v>
      </c>
      <c r="P101" s="14">
        <v>37</v>
      </c>
      <c r="Q101" s="14">
        <v>888</v>
      </c>
      <c r="R101" s="17" t="s">
        <v>1495</v>
      </c>
      <c r="S101" s="17" t="s">
        <v>1532</v>
      </c>
      <c r="T101" s="18">
        <v>0.22600000000000001</v>
      </c>
      <c r="U101" s="14" t="s">
        <v>403</v>
      </c>
      <c r="V101" s="19" t="s">
        <v>406</v>
      </c>
      <c r="W101" s="19" t="s">
        <v>407</v>
      </c>
      <c r="X101" s="14" t="s">
        <v>384</v>
      </c>
    </row>
    <row r="102" spans="1:24" x14ac:dyDescent="0.25">
      <c r="A102" s="12" t="s">
        <v>107</v>
      </c>
      <c r="B102" s="13" t="s">
        <v>380</v>
      </c>
      <c r="C102" s="13" t="s">
        <v>384</v>
      </c>
      <c r="D102" s="70" t="str">
        <f>HYPERLINK(Tabulka482433[[#This Row],[Sloupec2]],Tabulka482433[[#This Row],[Sloupec1]])</f>
        <v>FV PANEL AIKO COMET 1N A600-MAH72Mw 600WP SLV</v>
      </c>
      <c r="E102" s="14">
        <v>130600</v>
      </c>
      <c r="F102" s="14">
        <v>600</v>
      </c>
      <c r="G102" s="15">
        <v>0.128</v>
      </c>
      <c r="H102" s="15">
        <v>0.13200000000000001</v>
      </c>
      <c r="I102" s="15">
        <v>0.14200000000000002</v>
      </c>
      <c r="J102" s="15">
        <v>76.8</v>
      </c>
      <c r="K102" s="15">
        <v>79.2</v>
      </c>
      <c r="L102" s="15">
        <v>85.2</v>
      </c>
      <c r="M102" s="16">
        <v>1650</v>
      </c>
      <c r="N102" s="14" t="s">
        <v>175</v>
      </c>
      <c r="O102" s="14" t="s">
        <v>118</v>
      </c>
      <c r="P102" s="14">
        <v>36</v>
      </c>
      <c r="Q102" s="14">
        <v>720</v>
      </c>
      <c r="R102" s="17" t="s">
        <v>1505</v>
      </c>
      <c r="S102" s="17" t="s">
        <v>1532</v>
      </c>
      <c r="T102" s="18">
        <v>0.23200000000000001</v>
      </c>
      <c r="U102" s="14" t="s">
        <v>308</v>
      </c>
      <c r="V102" s="19" t="s">
        <v>408</v>
      </c>
      <c r="W102" s="19" t="s">
        <v>409</v>
      </c>
      <c r="X102" s="14" t="s">
        <v>384</v>
      </c>
    </row>
    <row r="103" spans="1:24" x14ac:dyDescent="0.25">
      <c r="A103" s="12" t="s">
        <v>107</v>
      </c>
      <c r="B103" s="13" t="s">
        <v>380</v>
      </c>
      <c r="C103" s="13" t="s">
        <v>384</v>
      </c>
      <c r="D103" s="70" t="str">
        <f>HYPERLINK(Tabulka482433[[#This Row],[Sloupec2]],Tabulka482433[[#This Row],[Sloupec1]])</f>
        <v>FV panel AIKO A610-MAH-72Mw 610Wp SLV</v>
      </c>
      <c r="E103" s="14">
        <v>130610</v>
      </c>
      <c r="F103" s="14">
        <v>610</v>
      </c>
      <c r="G103" s="15">
        <v>0.128</v>
      </c>
      <c r="H103" s="15">
        <v>0.13200000000000001</v>
      </c>
      <c r="I103" s="15">
        <v>0.14200000000000002</v>
      </c>
      <c r="J103" s="15">
        <v>78.08</v>
      </c>
      <c r="K103" s="15">
        <v>80.52000000000001</v>
      </c>
      <c r="L103" s="15">
        <v>86.62</v>
      </c>
      <c r="M103" s="16">
        <v>0</v>
      </c>
      <c r="N103" s="14" t="s">
        <v>175</v>
      </c>
      <c r="O103" s="14" t="s">
        <v>118</v>
      </c>
      <c r="P103" s="14">
        <v>31</v>
      </c>
      <c r="Q103" s="14">
        <v>660</v>
      </c>
      <c r="R103" s="17" t="s">
        <v>1505</v>
      </c>
      <c r="S103" s="17" t="s">
        <v>1534</v>
      </c>
      <c r="T103" s="18">
        <v>0.23599999999999999</v>
      </c>
      <c r="U103" s="14" t="s">
        <v>308</v>
      </c>
      <c r="V103" s="19" t="s">
        <v>410</v>
      </c>
      <c r="W103" s="19" t="s">
        <v>411</v>
      </c>
      <c r="X103" s="14" t="s">
        <v>384</v>
      </c>
    </row>
    <row r="104" spans="1:24" x14ac:dyDescent="0.25">
      <c r="A104" s="12" t="s">
        <v>107</v>
      </c>
      <c r="B104" s="13" t="s">
        <v>380</v>
      </c>
      <c r="C104" s="13" t="s">
        <v>384</v>
      </c>
      <c r="D104" s="70" t="str">
        <f>HYPERLINK(Tabulka482433[[#This Row],[Sloupec2]],Tabulka482433[[#This Row],[Sloupec1]])</f>
        <v>FV panel AIKO A610-MAH-72Mw 610Wp SLV 660pcs/ctn</v>
      </c>
      <c r="E104" s="14">
        <v>130613</v>
      </c>
      <c r="F104" s="14">
        <v>610</v>
      </c>
      <c r="G104" s="15">
        <v>0.128</v>
      </c>
      <c r="H104" s="15">
        <v>0.13200000000000001</v>
      </c>
      <c r="I104" s="15">
        <v>0.14200000000000002</v>
      </c>
      <c r="J104" s="15">
        <v>78.08</v>
      </c>
      <c r="K104" s="15">
        <v>80.52000000000001</v>
      </c>
      <c r="L104" s="15">
        <v>86.62</v>
      </c>
      <c r="M104" s="16">
        <v>1298</v>
      </c>
      <c r="N104" s="14" t="s">
        <v>175</v>
      </c>
      <c r="O104" s="14" t="s">
        <v>118</v>
      </c>
      <c r="P104" s="14">
        <v>31</v>
      </c>
      <c r="Q104" s="14">
        <v>660</v>
      </c>
      <c r="R104" s="17" t="s">
        <v>1505</v>
      </c>
      <c r="S104" s="17" t="s">
        <v>1534</v>
      </c>
      <c r="T104" s="18">
        <v>0.23599999999999999</v>
      </c>
      <c r="U104" s="14" t="s">
        <v>308</v>
      </c>
      <c r="V104" s="19" t="s">
        <v>412</v>
      </c>
      <c r="W104" s="19" t="s">
        <v>413</v>
      </c>
      <c r="X104" s="14" t="s">
        <v>384</v>
      </c>
    </row>
    <row r="105" spans="1:24" x14ac:dyDescent="0.25">
      <c r="A105" s="12" t="s">
        <v>107</v>
      </c>
      <c r="B105" s="13" t="s">
        <v>380</v>
      </c>
      <c r="C105" s="13" t="s">
        <v>414</v>
      </c>
      <c r="D105" s="70" t="str">
        <f>HYPERLINK(Tabulka482433[[#This Row],[Sloupec2]],Tabulka482433[[#This Row],[Sloupec1]])</f>
        <v>AIKO Stellar 1N+ AIKO-G-MCH72Dw 640W SLV</v>
      </c>
      <c r="E105" s="14">
        <v>130640</v>
      </c>
      <c r="F105" s="14">
        <v>640</v>
      </c>
      <c r="G105" s="15">
        <v>0.128</v>
      </c>
      <c r="H105" s="15">
        <v>0.13200000000000001</v>
      </c>
      <c r="I105" s="15">
        <v>0.14200000000000002</v>
      </c>
      <c r="J105" s="15">
        <v>81.92</v>
      </c>
      <c r="K105" s="15">
        <v>84.48</v>
      </c>
      <c r="L105" s="15">
        <v>90.88000000000001</v>
      </c>
      <c r="M105" s="16">
        <v>1192</v>
      </c>
      <c r="N105" s="14" t="s">
        <v>175</v>
      </c>
      <c r="O105" s="14" t="s">
        <v>118</v>
      </c>
      <c r="P105" s="14">
        <v>36</v>
      </c>
      <c r="Q105" s="14">
        <v>684</v>
      </c>
      <c r="R105" s="17" t="s">
        <v>1495</v>
      </c>
      <c r="S105" s="17" t="s">
        <v>1532</v>
      </c>
      <c r="T105" s="18">
        <v>0.23699999999999999</v>
      </c>
      <c r="U105" s="14" t="s">
        <v>372</v>
      </c>
      <c r="V105" s="19" t="s">
        <v>415</v>
      </c>
      <c r="W105" s="19" t="s">
        <v>416</v>
      </c>
      <c r="X105" s="14" t="s">
        <v>414</v>
      </c>
    </row>
    <row r="106" spans="1:24" x14ac:dyDescent="0.25">
      <c r="A106" s="12" t="s">
        <v>107</v>
      </c>
      <c r="B106" s="13" t="s">
        <v>380</v>
      </c>
      <c r="C106" s="13" t="s">
        <v>414</v>
      </c>
      <c r="D106" s="70" t="str">
        <f>HYPERLINK(Tabulka482433[[#This Row],[Sloupec2]],Tabulka482433[[#This Row],[Sloupec1]])</f>
        <v>FV panel AIKO Neostar 2P+A465-MAH54Dw</v>
      </c>
      <c r="E106" s="14">
        <v>130466</v>
      </c>
      <c r="F106" s="14">
        <v>465</v>
      </c>
      <c r="G106" s="15">
        <v>0.129</v>
      </c>
      <c r="H106" s="15">
        <v>0.13300000000000001</v>
      </c>
      <c r="I106" s="15">
        <v>0.14300000000000002</v>
      </c>
      <c r="J106" s="15">
        <v>59.984999999999999</v>
      </c>
      <c r="K106" s="15">
        <v>61.845000000000006</v>
      </c>
      <c r="L106" s="15">
        <v>66.495000000000005</v>
      </c>
      <c r="M106" s="16">
        <v>8780</v>
      </c>
      <c r="N106" s="14" t="s">
        <v>110</v>
      </c>
      <c r="O106" s="14" t="s">
        <v>118</v>
      </c>
      <c r="P106" s="14">
        <v>37</v>
      </c>
      <c r="Q106" s="14">
        <v>962</v>
      </c>
      <c r="R106" s="17" t="s">
        <v>1495</v>
      </c>
      <c r="S106" s="17" t="s">
        <v>1532</v>
      </c>
      <c r="T106" s="18">
        <v>0.23599999999999999</v>
      </c>
      <c r="U106" s="14" t="s">
        <v>385</v>
      </c>
      <c r="V106" s="19" t="s">
        <v>417</v>
      </c>
      <c r="W106" s="19" t="s">
        <v>418</v>
      </c>
      <c r="X106" s="14" t="s">
        <v>414</v>
      </c>
    </row>
    <row r="107" spans="1:24" x14ac:dyDescent="0.25">
      <c r="A107" s="12" t="s">
        <v>107</v>
      </c>
      <c r="B107" s="13" t="s">
        <v>380</v>
      </c>
      <c r="C107" s="13" t="s">
        <v>384</v>
      </c>
      <c r="D107" s="70" t="str">
        <f>HYPERLINK(Tabulka482433[[#This Row],[Sloupec2]],Tabulka482433[[#This Row],[Sloupec1]])</f>
        <v>FV panel AIKO Neostar 2P+A470-MAH54Dw</v>
      </c>
      <c r="E107" s="14">
        <v>130470</v>
      </c>
      <c r="F107" s="14">
        <v>470</v>
      </c>
      <c r="G107" s="15">
        <v>0.13300000000000001</v>
      </c>
      <c r="H107" s="15">
        <v>0.13500000000000001</v>
      </c>
      <c r="I107" s="15">
        <v>0.14500000000000002</v>
      </c>
      <c r="J107" s="15">
        <v>62.510000000000005</v>
      </c>
      <c r="K107" s="15">
        <v>63.45</v>
      </c>
      <c r="L107" s="15">
        <v>68.150000000000006</v>
      </c>
      <c r="M107" s="16">
        <v>12213</v>
      </c>
      <c r="N107" s="14" t="s">
        <v>110</v>
      </c>
      <c r="O107" s="14" t="s">
        <v>118</v>
      </c>
      <c r="P107" s="14">
        <v>37</v>
      </c>
      <c r="Q107" s="14">
        <v>962</v>
      </c>
      <c r="R107" s="17" t="s">
        <v>1495</v>
      </c>
      <c r="S107" s="17" t="s">
        <v>1532</v>
      </c>
      <c r="T107" s="18">
        <v>0.23599999999999999</v>
      </c>
      <c r="U107" s="14" t="s">
        <v>385</v>
      </c>
      <c r="V107" s="19" t="s">
        <v>419</v>
      </c>
      <c r="W107" s="19" t="s">
        <v>420</v>
      </c>
      <c r="X107" s="14" t="s">
        <v>421</v>
      </c>
    </row>
    <row r="108" spans="1:24" x14ac:dyDescent="0.25">
      <c r="A108" s="12" t="s">
        <v>107</v>
      </c>
      <c r="B108" s="13" t="s">
        <v>380</v>
      </c>
      <c r="C108" s="13" t="s">
        <v>384</v>
      </c>
      <c r="D108" s="70" t="str">
        <f>HYPERLINK(Tabulka482433[[#This Row],[Sloupec2]],Tabulka482433[[#This Row],[Sloupec1]])</f>
        <v>FV panel AIKO Nebular A440-MAH54Tm 440Wp</v>
      </c>
      <c r="E108" s="14">
        <v>130500</v>
      </c>
      <c r="F108" s="14">
        <v>440</v>
      </c>
      <c r="G108" s="15">
        <v>0.26800000000000002</v>
      </c>
      <c r="H108" s="15">
        <v>0.27800000000000002</v>
      </c>
      <c r="I108" s="15">
        <v>0.28800000000000003</v>
      </c>
      <c r="J108" s="15">
        <v>117.92</v>
      </c>
      <c r="K108" s="15">
        <v>122.32000000000001</v>
      </c>
      <c r="L108" s="15">
        <v>126.72000000000001</v>
      </c>
      <c r="M108" s="16">
        <v>0</v>
      </c>
      <c r="N108" s="14" t="s">
        <v>110</v>
      </c>
      <c r="O108" s="14" t="s">
        <v>118</v>
      </c>
      <c r="P108" s="14">
        <v>36</v>
      </c>
      <c r="Q108" s="14">
        <v>936</v>
      </c>
      <c r="R108" s="17" t="s">
        <v>1500</v>
      </c>
      <c r="S108" s="17" t="s">
        <v>1535</v>
      </c>
      <c r="T108" s="18">
        <v>0.22</v>
      </c>
      <c r="U108" s="14" t="s">
        <v>296</v>
      </c>
      <c r="V108" s="19" t="s">
        <v>422</v>
      </c>
      <c r="W108" s="19" t="s">
        <v>423</v>
      </c>
      <c r="X108" s="14" t="s">
        <v>421</v>
      </c>
    </row>
    <row r="109" spans="1:24" x14ac:dyDescent="0.25">
      <c r="A109" s="12" t="s">
        <v>107</v>
      </c>
      <c r="B109" s="13" t="s">
        <v>380</v>
      </c>
      <c r="C109" s="13" t="s">
        <v>384</v>
      </c>
      <c r="D109" s="70" t="str">
        <f>HYPERLINK(Tabulka482433[[#This Row],[Sloupec2]],Tabulka482433[[#This Row],[Sloupec1]])</f>
        <v>FV panel AIKO Neostar 2S A460-A-MAH54Mb</v>
      </c>
      <c r="E109" s="14">
        <v>130462</v>
      </c>
      <c r="F109" s="14">
        <v>460</v>
      </c>
      <c r="G109" s="15">
        <v>0.16600000000000001</v>
      </c>
      <c r="H109" s="15">
        <v>0.17299999999999999</v>
      </c>
      <c r="I109" s="15">
        <v>0.183</v>
      </c>
      <c r="J109" s="15">
        <v>76.36</v>
      </c>
      <c r="K109" s="15">
        <v>79.58</v>
      </c>
      <c r="L109" s="15">
        <v>84.179999999999993</v>
      </c>
      <c r="M109" s="16">
        <v>900</v>
      </c>
      <c r="N109" s="14" t="s">
        <v>110</v>
      </c>
      <c r="O109" s="14" t="s">
        <v>110</v>
      </c>
      <c r="P109" s="14">
        <v>36</v>
      </c>
      <c r="Q109" s="14">
        <v>936</v>
      </c>
      <c r="R109" s="17" t="s">
        <v>1495</v>
      </c>
      <c r="S109" s="17" t="s">
        <v>1532</v>
      </c>
      <c r="T109" s="18">
        <v>0.23100000000000001</v>
      </c>
      <c r="U109" s="14" t="s">
        <v>385</v>
      </c>
      <c r="V109" s="19" t="s">
        <v>424</v>
      </c>
      <c r="W109" s="19" t="s">
        <v>425</v>
      </c>
      <c r="X109" s="14" t="s">
        <v>421</v>
      </c>
    </row>
    <row r="110" spans="1:24" x14ac:dyDescent="0.25">
      <c r="A110" s="12" t="s">
        <v>107</v>
      </c>
      <c r="B110" s="13" t="s">
        <v>380</v>
      </c>
      <c r="C110" s="13" t="s">
        <v>384</v>
      </c>
      <c r="D110" s="70" t="str">
        <f>HYPERLINK(Tabulka482433[[#This Row],[Sloupec2]],Tabulka482433[[#This Row],[Sloupec1]])</f>
        <v>FV panel AIKO Neostar 2S A460-A-MAH54Mb (962/cnt)</v>
      </c>
      <c r="E110" s="14">
        <v>130465</v>
      </c>
      <c r="F110" s="14">
        <v>460</v>
      </c>
      <c r="G110" s="15">
        <v>0.16600000000000001</v>
      </c>
      <c r="H110" s="15">
        <v>0.17299999999999999</v>
      </c>
      <c r="I110" s="15">
        <v>0.183</v>
      </c>
      <c r="J110" s="15">
        <v>76.36</v>
      </c>
      <c r="K110" s="15">
        <v>79.58</v>
      </c>
      <c r="L110" s="15">
        <v>84.179999999999993</v>
      </c>
      <c r="M110" s="16">
        <v>11520</v>
      </c>
      <c r="N110" s="14" t="s">
        <v>110</v>
      </c>
      <c r="O110" s="14" t="s">
        <v>110</v>
      </c>
      <c r="P110" s="14">
        <v>37</v>
      </c>
      <c r="Q110" s="14">
        <v>962</v>
      </c>
      <c r="R110" s="17" t="s">
        <v>1495</v>
      </c>
      <c r="S110" s="17" t="s">
        <v>1532</v>
      </c>
      <c r="T110" s="18">
        <v>0.23100000000000001</v>
      </c>
      <c r="U110" s="14" t="s">
        <v>385</v>
      </c>
      <c r="V110" s="19" t="s">
        <v>426</v>
      </c>
      <c r="W110" s="19" t="s">
        <v>427</v>
      </c>
      <c r="X110" s="14" t="s">
        <v>384</v>
      </c>
    </row>
    <row r="111" spans="1:24" x14ac:dyDescent="0.25">
      <c r="A111" s="12" t="s">
        <v>107</v>
      </c>
      <c r="B111" s="13" t="s">
        <v>380</v>
      </c>
      <c r="C111" s="13" t="s">
        <v>421</v>
      </c>
      <c r="D111" s="70" t="str">
        <f>HYPERLINK(Tabulka482433[[#This Row],[Sloupec2]],Tabulka482433[[#This Row],[Sloupec1]])</f>
        <v>FV panel AIKO Stellar 1N+ AIKO-G-MCH72Dw 640W SLV</v>
      </c>
      <c r="E111" s="14">
        <v>130461</v>
      </c>
      <c r="F111" s="14">
        <v>640</v>
      </c>
      <c r="G111" s="15">
        <v>0.129</v>
      </c>
      <c r="H111" s="15">
        <v>0.13300000000000001</v>
      </c>
      <c r="I111" s="15">
        <v>0.14300000000000002</v>
      </c>
      <c r="J111" s="15">
        <v>82.56</v>
      </c>
      <c r="K111" s="15">
        <v>85.12</v>
      </c>
      <c r="L111" s="15">
        <v>91.52000000000001</v>
      </c>
      <c r="M111" s="16">
        <v>0</v>
      </c>
      <c r="N111" s="14" t="s">
        <v>175</v>
      </c>
      <c r="O111" s="14" t="s">
        <v>118</v>
      </c>
      <c r="P111" s="14">
        <v>36</v>
      </c>
      <c r="Q111" s="14">
        <v>720</v>
      </c>
      <c r="R111" s="17" t="s">
        <v>1505</v>
      </c>
      <c r="S111" s="17" t="s">
        <v>1532</v>
      </c>
      <c r="T111" s="18">
        <v>0.23699999999999999</v>
      </c>
      <c r="U111" s="14" t="s">
        <v>372</v>
      </c>
      <c r="V111" s="19" t="s">
        <v>428</v>
      </c>
      <c r="W111" s="19" t="s">
        <v>429</v>
      </c>
      <c r="X111" s="14" t="s">
        <v>421</v>
      </c>
    </row>
    <row r="112" spans="1:24" x14ac:dyDescent="0.25">
      <c r="A112" s="12" t="s">
        <v>107</v>
      </c>
      <c r="B112" s="13" t="s">
        <v>380</v>
      </c>
      <c r="C112" s="13" t="s">
        <v>421</v>
      </c>
      <c r="D112" s="70" t="str">
        <f>HYPERLINK(Tabulka482433[[#This Row],[Sloupec2]],Tabulka482433[[#This Row],[Sloupec1]])</f>
        <v>FV panel AIKO Stellar 1N+ AIKO-G-MCH72Dw 650W SLV</v>
      </c>
      <c r="E112" s="14">
        <v>130651</v>
      </c>
      <c r="F112" s="14">
        <v>650</v>
      </c>
      <c r="G112" s="15">
        <v>0.13100000000000001</v>
      </c>
      <c r="H112" s="15">
        <v>0.13200000000000001</v>
      </c>
      <c r="I112" s="15">
        <v>0.14200000000000002</v>
      </c>
      <c r="J112" s="15">
        <v>85.15</v>
      </c>
      <c r="K112" s="15">
        <v>85.8</v>
      </c>
      <c r="L112" s="15">
        <v>92.300000000000011</v>
      </c>
      <c r="M112" s="16">
        <v>-623</v>
      </c>
      <c r="N112" s="14" t="s">
        <v>175</v>
      </c>
      <c r="O112" s="14" t="s">
        <v>355</v>
      </c>
      <c r="P112" s="14">
        <v>36</v>
      </c>
      <c r="Q112" s="14">
        <v>684</v>
      </c>
      <c r="R112" s="17" t="s">
        <v>1505</v>
      </c>
      <c r="S112" s="17" t="s">
        <v>1532</v>
      </c>
      <c r="T112" s="18">
        <v>0.24099999999999999</v>
      </c>
      <c r="U112" s="14" t="s">
        <v>372</v>
      </c>
      <c r="V112" s="19" t="s">
        <v>430</v>
      </c>
      <c r="W112" s="19" t="s">
        <v>431</v>
      </c>
      <c r="X112" s="14" t="s">
        <v>421</v>
      </c>
    </row>
    <row r="113" spans="1:24" x14ac:dyDescent="0.25">
      <c r="A113" s="12" t="s">
        <v>107</v>
      </c>
      <c r="B113" s="13" t="s">
        <v>380</v>
      </c>
      <c r="C113" s="13" t="s">
        <v>421</v>
      </c>
      <c r="D113" s="70" t="str">
        <f>HYPERLINK(Tabulka482433[[#This Row],[Sloupec2]],Tabulka482433[[#This Row],[Sloupec1]])</f>
        <v>FV panel AIKO Stellar 1N+ G650-MCH72Dw 650Wp SLV 720pcs/ctn (short cable)</v>
      </c>
      <c r="E113" s="14">
        <v>130652</v>
      </c>
      <c r="F113" s="14">
        <v>650</v>
      </c>
      <c r="G113" s="15">
        <v>0.13100000000000001</v>
      </c>
      <c r="H113" s="15">
        <v>0.13200000000000001</v>
      </c>
      <c r="I113" s="15">
        <v>0.14200000000000002</v>
      </c>
      <c r="J113" s="15">
        <v>85.15</v>
      </c>
      <c r="K113" s="15">
        <v>85.8</v>
      </c>
      <c r="L113" s="15">
        <v>92.300000000000011</v>
      </c>
      <c r="M113" s="16">
        <v>4320</v>
      </c>
      <c r="N113" s="14" t="s">
        <v>175</v>
      </c>
      <c r="O113" s="14" t="s">
        <v>355</v>
      </c>
      <c r="P113" s="14">
        <v>37</v>
      </c>
      <c r="Q113" s="14">
        <v>720</v>
      </c>
      <c r="R113" s="17" t="s">
        <v>1505</v>
      </c>
      <c r="S113" s="17" t="s">
        <v>1532</v>
      </c>
      <c r="T113" s="18">
        <v>0.24099999999999999</v>
      </c>
      <c r="U113" s="14" t="s">
        <v>372</v>
      </c>
      <c r="V113" s="19" t="s">
        <v>432</v>
      </c>
      <c r="W113" s="19" t="s">
        <v>433</v>
      </c>
      <c r="X113" s="14" t="s">
        <v>421</v>
      </c>
    </row>
    <row r="114" spans="1:24" x14ac:dyDescent="0.25">
      <c r="A114" s="12" t="s">
        <v>107</v>
      </c>
      <c r="B114" s="13" t="s">
        <v>380</v>
      </c>
      <c r="C114" s="13" t="s">
        <v>414</v>
      </c>
      <c r="D114" s="70" t="str">
        <f>HYPERLINK(Tabulka482433[[#This Row],[Sloupec2]],Tabulka482433[[#This Row],[Sloupec1]])</f>
        <v>FV panel AIKO Stellar 1N+ G-MCH72Dw 645Wp SLV</v>
      </c>
      <c r="E114" s="14">
        <v>130641</v>
      </c>
      <c r="F114" s="14">
        <v>645</v>
      </c>
      <c r="G114" s="15">
        <v>0.13100000000000001</v>
      </c>
      <c r="H114" s="15">
        <v>0.13600000000000001</v>
      </c>
      <c r="I114" s="15">
        <v>0.14600000000000002</v>
      </c>
      <c r="J114" s="15">
        <v>84.495000000000005</v>
      </c>
      <c r="K114" s="15">
        <v>87.720000000000013</v>
      </c>
      <c r="L114" s="15">
        <v>94.170000000000016</v>
      </c>
      <c r="M114" s="16">
        <v>1440</v>
      </c>
      <c r="N114" s="14" t="s">
        <v>175</v>
      </c>
      <c r="O114" s="14" t="s">
        <v>118</v>
      </c>
      <c r="P114" s="14">
        <v>36</v>
      </c>
      <c r="Q114" s="14">
        <v>720</v>
      </c>
      <c r="R114" s="17" t="s">
        <v>1495</v>
      </c>
      <c r="S114" s="17" t="s">
        <v>1532</v>
      </c>
      <c r="T114" s="18">
        <v>0.23699999999999999</v>
      </c>
      <c r="U114" s="14" t="s">
        <v>372</v>
      </c>
      <c r="V114" s="19" t="s">
        <v>434</v>
      </c>
      <c r="W114" s="19" t="s">
        <v>435</v>
      </c>
      <c r="X114" s="14" t="s">
        <v>414</v>
      </c>
    </row>
    <row r="115" spans="1:24" x14ac:dyDescent="0.25">
      <c r="A115" s="12" t="s">
        <v>107</v>
      </c>
      <c r="B115" s="13" t="s">
        <v>436</v>
      </c>
      <c r="C115" s="13" t="s">
        <v>132</v>
      </c>
      <c r="D115" s="70" t="str">
        <f>HYPERLINK(Tabulka482433[[#This Row],[Sloupec2]],Tabulka482433[[#This Row],[Sloupec1]])</f>
        <v>FV panel Qnsolar QNM182-HS54  SLV 410WP 30mm</v>
      </c>
      <c r="E115" s="14">
        <v>131411</v>
      </c>
      <c r="F115" s="14">
        <v>410</v>
      </c>
      <c r="G115" s="15">
        <v>0.109</v>
      </c>
      <c r="H115" s="15">
        <v>0.113</v>
      </c>
      <c r="I115" s="15">
        <v>0.123</v>
      </c>
      <c r="J115" s="15">
        <v>44.69</v>
      </c>
      <c r="K115" s="15">
        <v>46.33</v>
      </c>
      <c r="L115" s="15">
        <v>50.43</v>
      </c>
      <c r="M115" s="16">
        <v>154</v>
      </c>
      <c r="N115" s="14" t="s">
        <v>175</v>
      </c>
      <c r="O115" s="14" t="s">
        <v>118</v>
      </c>
      <c r="P115" s="14">
        <v>36</v>
      </c>
      <c r="Q115" s="14">
        <v>936</v>
      </c>
      <c r="R115" s="17" t="s">
        <v>1500</v>
      </c>
      <c r="S115" s="17" t="s">
        <v>1530</v>
      </c>
      <c r="T115" s="18">
        <v>0.21</v>
      </c>
      <c r="U115" s="14" t="s">
        <v>271</v>
      </c>
      <c r="V115" s="19" t="s">
        <v>437</v>
      </c>
      <c r="W115" s="19" t="s">
        <v>438</v>
      </c>
      <c r="X115" s="14" t="s">
        <v>132</v>
      </c>
    </row>
    <row r="116" spans="1:24" x14ac:dyDescent="0.25">
      <c r="A116" s="12" t="s">
        <v>107</v>
      </c>
      <c r="B116" s="13" t="s">
        <v>436</v>
      </c>
      <c r="C116" s="13" t="s">
        <v>136</v>
      </c>
      <c r="D116" s="70" t="str">
        <f>HYPERLINK(Tabulka482433[[#This Row],[Sloupec2]],Tabulka482433[[#This Row],[Sloupec1]])</f>
        <v>FV panel Qnsolar QNN182-HS470-60 BF 470 Wp 35mm</v>
      </c>
      <c r="E116" s="14">
        <v>131470</v>
      </c>
      <c r="F116" s="14">
        <v>470</v>
      </c>
      <c r="G116" s="15">
        <v>0.115</v>
      </c>
      <c r="H116" s="15">
        <v>0.11899999999999999</v>
      </c>
      <c r="I116" s="15">
        <v>0.129</v>
      </c>
      <c r="J116" s="15">
        <v>54.050000000000004</v>
      </c>
      <c r="K116" s="15">
        <v>55.93</v>
      </c>
      <c r="L116" s="15">
        <v>60.63</v>
      </c>
      <c r="M116" s="16">
        <v>2194</v>
      </c>
      <c r="N116" s="14" t="s">
        <v>110</v>
      </c>
      <c r="O116" s="14" t="s">
        <v>439</v>
      </c>
      <c r="P116" s="14">
        <v>31</v>
      </c>
      <c r="Q116" s="14">
        <v>744</v>
      </c>
      <c r="R116" s="17" t="s">
        <v>1505</v>
      </c>
      <c r="S116" s="17" t="s">
        <v>1513</v>
      </c>
      <c r="T116" s="18">
        <v>0.2172</v>
      </c>
      <c r="U116" s="14" t="s">
        <v>440</v>
      </c>
      <c r="V116" s="19" t="s">
        <v>441</v>
      </c>
      <c r="W116" s="19" t="s">
        <v>442</v>
      </c>
      <c r="X116" s="14" t="s">
        <v>136</v>
      </c>
    </row>
    <row r="117" spans="1:24" x14ac:dyDescent="0.25">
      <c r="A117" s="12" t="s">
        <v>107</v>
      </c>
      <c r="B117" s="13" t="s">
        <v>443</v>
      </c>
      <c r="C117" s="13" t="s">
        <v>444</v>
      </c>
      <c r="D117" s="70" t="str">
        <f>HYPERLINK(Tabulka482433[[#This Row],[Sloupec2]],Tabulka482433[[#This Row],[Sloupec1]])</f>
        <v>FV panel Growatt portable 200W</v>
      </c>
      <c r="E117" s="14">
        <v>109200</v>
      </c>
      <c r="F117" s="14">
        <v>200</v>
      </c>
      <c r="G117" s="15">
        <v>1.1950000000000001</v>
      </c>
      <c r="H117" s="15">
        <v>1.1950000000000001</v>
      </c>
      <c r="I117" s="15">
        <v>1.2050000000000001</v>
      </c>
      <c r="J117" s="15">
        <v>239</v>
      </c>
      <c r="K117" s="15">
        <v>239</v>
      </c>
      <c r="L117" s="15">
        <v>241</v>
      </c>
      <c r="M117" s="16">
        <v>11</v>
      </c>
      <c r="N117" s="14" t="s">
        <v>110</v>
      </c>
      <c r="O117" s="14" t="s">
        <v>110</v>
      </c>
      <c r="P117" s="14">
        <v>0</v>
      </c>
      <c r="Q117" s="14">
        <v>0</v>
      </c>
      <c r="R117" s="17" t="s">
        <v>1507</v>
      </c>
      <c r="S117" s="17">
        <v>0</v>
      </c>
      <c r="T117" s="18">
        <v>0</v>
      </c>
      <c r="U117" s="14">
        <v>0</v>
      </c>
      <c r="V117" s="19" t="s">
        <v>445</v>
      </c>
      <c r="W117" s="19" t="s">
        <v>446</v>
      </c>
      <c r="X117" s="14" t="s">
        <v>447</v>
      </c>
    </row>
    <row r="118" spans="1:24" x14ac:dyDescent="0.25">
      <c r="A118" s="12" t="s">
        <v>107</v>
      </c>
      <c r="B118" s="13" t="s">
        <v>448</v>
      </c>
      <c r="C118" s="13" t="s">
        <v>444</v>
      </c>
      <c r="D118" s="70" t="str">
        <f>HYPERLINK(Tabulka482433[[#This Row],[Sloupec2]],Tabulka482433[[#This Row],[Sloupec1]])</f>
        <v>PV-Panel SOLSOL LL-YT100W mobilni panel</v>
      </c>
      <c r="E118" s="14">
        <v>120101</v>
      </c>
      <c r="F118" s="14">
        <v>100</v>
      </c>
      <c r="G118" s="15">
        <v>0.77190000000000003</v>
      </c>
      <c r="H118" s="15">
        <v>0.77190000000000003</v>
      </c>
      <c r="I118" s="15">
        <v>0.78190000000000004</v>
      </c>
      <c r="J118" s="15">
        <v>77.19</v>
      </c>
      <c r="K118" s="15">
        <v>77.19</v>
      </c>
      <c r="L118" s="15">
        <v>78.19</v>
      </c>
      <c r="M118" s="16">
        <v>198</v>
      </c>
      <c r="N118" s="14" t="s">
        <v>110</v>
      </c>
      <c r="O118" s="14" t="s">
        <v>110</v>
      </c>
      <c r="P118" s="14">
        <v>0</v>
      </c>
      <c r="Q118" s="14">
        <v>0</v>
      </c>
      <c r="R118" s="17" t="s">
        <v>1507</v>
      </c>
      <c r="S118" s="17">
        <v>0</v>
      </c>
      <c r="T118" s="18">
        <v>0</v>
      </c>
      <c r="U118" s="14">
        <v>0</v>
      </c>
      <c r="V118" s="19" t="s">
        <v>449</v>
      </c>
      <c r="W118" s="19" t="s">
        <v>450</v>
      </c>
      <c r="X118" s="14" t="s">
        <v>447</v>
      </c>
    </row>
    <row r="119" spans="1:24" x14ac:dyDescent="0.25">
      <c r="A119" s="12" t="s">
        <v>107</v>
      </c>
      <c r="B119" s="13" t="s">
        <v>451</v>
      </c>
      <c r="C119" s="13" t="s">
        <v>122</v>
      </c>
      <c r="D119" s="70" t="str">
        <f>HYPERLINK(Tabulka482433[[#This Row],[Sloupec2]],Tabulka482433[[#This Row],[Sloupec1]])</f>
        <v>FV panel Leapton LP182*199 M66 NB 580Wp</v>
      </c>
      <c r="E119" s="14">
        <v>135580</v>
      </c>
      <c r="F119" s="14">
        <v>580</v>
      </c>
      <c r="G119" s="15">
        <v>0.108</v>
      </c>
      <c r="H119" s="15">
        <v>0.113</v>
      </c>
      <c r="I119" s="15">
        <v>0.123</v>
      </c>
      <c r="J119" s="15">
        <v>62.64</v>
      </c>
      <c r="K119" s="15">
        <v>65.540000000000006</v>
      </c>
      <c r="L119" s="15">
        <v>71.34</v>
      </c>
      <c r="M119" s="16">
        <v>432</v>
      </c>
      <c r="N119" s="14" t="s">
        <v>175</v>
      </c>
      <c r="O119" s="14" t="s">
        <v>355</v>
      </c>
      <c r="P119" s="14">
        <v>36</v>
      </c>
      <c r="Q119" s="14">
        <v>720</v>
      </c>
      <c r="R119" s="17" t="s">
        <v>1495</v>
      </c>
      <c r="S119" s="17" t="s">
        <v>1513</v>
      </c>
      <c r="T119" s="18">
        <v>0.22439999999999999</v>
      </c>
      <c r="U119" s="14" t="s">
        <v>336</v>
      </c>
      <c r="V119" s="19" t="s">
        <v>452</v>
      </c>
      <c r="W119" s="19" t="s">
        <v>453</v>
      </c>
      <c r="X119" s="14" t="s">
        <v>122</v>
      </c>
    </row>
    <row r="120" spans="1:24" x14ac:dyDescent="0.25">
      <c r="A120" s="12" t="s">
        <v>454</v>
      </c>
      <c r="B120" s="13" t="s">
        <v>108</v>
      </c>
      <c r="C120" s="13" t="s">
        <v>455</v>
      </c>
      <c r="D120" s="70" t="str">
        <f>HYPERLINK(Tabulka482433[[#This Row],[Sloupec2]],Tabulka482433[[#This Row],[Sloupec1]])</f>
        <v>AEG inverter AS-ICH02-8000-2/HV</v>
      </c>
      <c r="E120" s="14">
        <v>201081</v>
      </c>
      <c r="F120" s="14">
        <v>8</v>
      </c>
      <c r="G120" s="15" t="s">
        <v>456</v>
      </c>
      <c r="H120" s="15" t="s">
        <v>456</v>
      </c>
      <c r="I120" s="15">
        <v>1522.4</v>
      </c>
      <c r="J120" s="15" t="s">
        <v>456</v>
      </c>
      <c r="K120" s="15" t="s">
        <v>456</v>
      </c>
      <c r="L120" s="15" t="s">
        <v>456</v>
      </c>
      <c r="M120" s="16">
        <v>1</v>
      </c>
      <c r="N120" s="14"/>
      <c r="O120" s="14"/>
      <c r="P120" s="14"/>
      <c r="Q120" s="14"/>
      <c r="R120" s="17">
        <v>5</v>
      </c>
      <c r="S120" s="17"/>
      <c r="T120" s="18"/>
      <c r="U120" s="14">
        <v>0</v>
      </c>
      <c r="V120" s="19" t="s">
        <v>457</v>
      </c>
      <c r="W120" s="19" t="s">
        <v>458</v>
      </c>
      <c r="X120" s="14" t="s">
        <v>455</v>
      </c>
    </row>
    <row r="121" spans="1:24" x14ac:dyDescent="0.25">
      <c r="A121" s="12" t="s">
        <v>454</v>
      </c>
      <c r="B121" s="13" t="s">
        <v>108</v>
      </c>
      <c r="C121" s="13" t="s">
        <v>455</v>
      </c>
      <c r="D121" s="70" t="str">
        <f>HYPERLINK(Tabulka482433[[#This Row],[Sloupec2]],Tabulka482433[[#This Row],[Sloupec1]])</f>
        <v>AEG inverter AS-ICH02-10000-2/HV</v>
      </c>
      <c r="E121" s="14">
        <v>201101</v>
      </c>
      <c r="F121" s="14">
        <v>10</v>
      </c>
      <c r="G121" s="15" t="s">
        <v>456</v>
      </c>
      <c r="H121" s="15" t="s">
        <v>456</v>
      </c>
      <c r="I121" s="15">
        <v>1265</v>
      </c>
      <c r="J121" s="15" t="s">
        <v>456</v>
      </c>
      <c r="K121" s="15" t="s">
        <v>456</v>
      </c>
      <c r="L121" s="15" t="s">
        <v>456</v>
      </c>
      <c r="M121" s="16">
        <v>76</v>
      </c>
      <c r="N121" s="14"/>
      <c r="O121" s="14"/>
      <c r="P121" s="14"/>
      <c r="Q121" s="14"/>
      <c r="R121" s="17">
        <v>5</v>
      </c>
      <c r="S121" s="17"/>
      <c r="T121" s="18"/>
      <c r="U121" s="14">
        <v>0</v>
      </c>
      <c r="V121" s="19" t="s">
        <v>459</v>
      </c>
      <c r="W121" s="19" t="s">
        <v>460</v>
      </c>
      <c r="X121" s="14" t="s">
        <v>455</v>
      </c>
    </row>
    <row r="122" spans="1:24" x14ac:dyDescent="0.25">
      <c r="A122" s="12" t="s">
        <v>454</v>
      </c>
      <c r="B122" s="13" t="s">
        <v>108</v>
      </c>
      <c r="C122" s="13" t="s">
        <v>455</v>
      </c>
      <c r="D122" s="70" t="str">
        <f>HYPERLINK(Tabulka482433[[#This Row],[Sloupec2]],Tabulka482433[[#This Row],[Sloupec1]])</f>
        <v>AEG SET střídač AS-ICH02-10000-2/HV + AEG AS-BBH1-10000/HV V2</v>
      </c>
      <c r="E122" s="14">
        <v>201001</v>
      </c>
      <c r="F122" s="14">
        <v>0</v>
      </c>
      <c r="G122" s="15" t="s">
        <v>456</v>
      </c>
      <c r="H122" s="15" t="s">
        <v>456</v>
      </c>
      <c r="I122" s="15">
        <v>2780.2</v>
      </c>
      <c r="J122" s="15" t="s">
        <v>456</v>
      </c>
      <c r="K122" s="15" t="s">
        <v>456</v>
      </c>
      <c r="L122" s="15" t="s">
        <v>456</v>
      </c>
      <c r="M122" s="16">
        <v>0</v>
      </c>
      <c r="N122" s="14"/>
      <c r="O122" s="14"/>
      <c r="P122" s="14"/>
      <c r="Q122" s="14"/>
      <c r="R122" s="17">
        <v>5</v>
      </c>
      <c r="S122" s="17"/>
      <c r="T122" s="18"/>
      <c r="U122" s="14">
        <v>0</v>
      </c>
      <c r="V122" s="19" t="s">
        <v>1538</v>
      </c>
      <c r="W122" s="19" t="s">
        <v>1540</v>
      </c>
      <c r="X122" s="14" t="s">
        <v>1539</v>
      </c>
    </row>
    <row r="123" spans="1:24" x14ac:dyDescent="0.25">
      <c r="A123" s="12" t="s">
        <v>454</v>
      </c>
      <c r="B123" s="13" t="s">
        <v>108</v>
      </c>
      <c r="C123" s="13" t="s">
        <v>461</v>
      </c>
      <c r="D123" s="70" t="str">
        <f>HYPERLINK(Tabulka482433[[#This Row],[Sloupec2]],Tabulka482433[[#This Row],[Sloupec1]])</f>
        <v>AEG AS-BBH1-10000/HV</v>
      </c>
      <c r="E123" s="14">
        <v>301100</v>
      </c>
      <c r="F123" s="14">
        <v>10</v>
      </c>
      <c r="G123" s="15" t="s">
        <v>456</v>
      </c>
      <c r="H123" s="15" t="s">
        <v>456</v>
      </c>
      <c r="I123" s="15">
        <v>1784.16</v>
      </c>
      <c r="J123" s="15" t="s">
        <v>456</v>
      </c>
      <c r="K123" s="15" t="s">
        <v>456</v>
      </c>
      <c r="L123" s="15" t="s">
        <v>456</v>
      </c>
      <c r="M123" s="16">
        <v>42</v>
      </c>
      <c r="N123" s="14"/>
      <c r="O123" s="14"/>
      <c r="P123" s="14"/>
      <c r="Q123" s="14"/>
      <c r="R123" s="17">
        <v>10</v>
      </c>
      <c r="S123" s="17"/>
      <c r="T123" s="18"/>
      <c r="U123" s="14">
        <v>0</v>
      </c>
      <c r="V123" s="19" t="s">
        <v>462</v>
      </c>
      <c r="W123" s="19" t="s">
        <v>463</v>
      </c>
      <c r="X123" s="14" t="s">
        <v>464</v>
      </c>
    </row>
    <row r="124" spans="1:24" x14ac:dyDescent="0.25">
      <c r="A124" s="12" t="s">
        <v>454</v>
      </c>
      <c r="B124" s="13" t="s">
        <v>108</v>
      </c>
      <c r="C124" s="13" t="s">
        <v>461</v>
      </c>
      <c r="D124" s="70" t="str">
        <f>HYPERLINK(Tabulka482433[[#This Row],[Sloupec2]],Tabulka482433[[#This Row],[Sloupec1]])</f>
        <v>AEG AS-BBH1-10000/HV V2</v>
      </c>
      <c r="E124" s="14">
        <v>301102</v>
      </c>
      <c r="F124" s="14">
        <v>10</v>
      </c>
      <c r="G124" s="15" t="s">
        <v>456</v>
      </c>
      <c r="H124" s="15" t="s">
        <v>456</v>
      </c>
      <c r="I124" s="15">
        <v>1571.94</v>
      </c>
      <c r="J124" s="15" t="s">
        <v>456</v>
      </c>
      <c r="K124" s="15" t="s">
        <v>456</v>
      </c>
      <c r="L124" s="15" t="s">
        <v>456</v>
      </c>
      <c r="M124" s="16">
        <v>155</v>
      </c>
      <c r="N124" s="14"/>
      <c r="O124" s="14"/>
      <c r="P124" s="14"/>
      <c r="Q124" s="14"/>
      <c r="R124" s="17">
        <v>10</v>
      </c>
      <c r="S124" s="17"/>
      <c r="T124" s="18"/>
      <c r="U124" s="14">
        <v>0</v>
      </c>
      <c r="V124" s="19" t="s">
        <v>465</v>
      </c>
      <c r="W124" s="19" t="s">
        <v>466</v>
      </c>
      <c r="X124" s="14" t="s">
        <v>464</v>
      </c>
    </row>
    <row r="125" spans="1:24" x14ac:dyDescent="0.25">
      <c r="A125" s="12" t="s">
        <v>454</v>
      </c>
      <c r="B125" s="13" t="s">
        <v>108</v>
      </c>
      <c r="C125" s="13" t="s">
        <v>461</v>
      </c>
      <c r="D125" s="70" t="str">
        <f>HYPERLINK(Tabulka482433[[#This Row],[Sloupec2]],Tabulka482433[[#This Row],[Sloupec1]])</f>
        <v>AEG AS-BBH1-15000/HV</v>
      </c>
      <c r="E125" s="14">
        <v>301150</v>
      </c>
      <c r="F125" s="14">
        <v>15</v>
      </c>
      <c r="G125" s="15" t="s">
        <v>456</v>
      </c>
      <c r="H125" s="15" t="s">
        <v>456</v>
      </c>
      <c r="I125" s="15">
        <v>2346</v>
      </c>
      <c r="J125" s="15" t="s">
        <v>456</v>
      </c>
      <c r="K125" s="15" t="s">
        <v>456</v>
      </c>
      <c r="L125" s="15" t="s">
        <v>456</v>
      </c>
      <c r="M125" s="16">
        <v>3</v>
      </c>
      <c r="N125" s="14"/>
      <c r="O125" s="14"/>
      <c r="P125" s="14"/>
      <c r="Q125" s="14"/>
      <c r="R125" s="17">
        <v>10</v>
      </c>
      <c r="S125" s="17"/>
      <c r="T125" s="18"/>
      <c r="U125" s="14">
        <v>0</v>
      </c>
      <c r="V125" s="19" t="s">
        <v>467</v>
      </c>
      <c r="W125" s="19" t="s">
        <v>468</v>
      </c>
      <c r="X125" s="14" t="s">
        <v>464</v>
      </c>
    </row>
    <row r="126" spans="1:24" x14ac:dyDescent="0.25">
      <c r="A126" s="12" t="s">
        <v>454</v>
      </c>
      <c r="B126" s="13" t="s">
        <v>108</v>
      </c>
      <c r="C126" s="13" t="s">
        <v>24</v>
      </c>
      <c r="D126" s="70" t="str">
        <f>HYPERLINK(Tabulka482433[[#This Row],[Sloupec2]],Tabulka482433[[#This Row],[Sloupec1]])</f>
        <v>AEG AS-BAC1-4/HV pararel box</v>
      </c>
      <c r="E126" s="14">
        <v>501012</v>
      </c>
      <c r="F126" s="14">
        <v>0</v>
      </c>
      <c r="G126" s="15" t="s">
        <v>456</v>
      </c>
      <c r="H126" s="15" t="s">
        <v>456</v>
      </c>
      <c r="I126" s="15">
        <v>78.55</v>
      </c>
      <c r="J126" s="15" t="s">
        <v>456</v>
      </c>
      <c r="K126" s="15" t="s">
        <v>456</v>
      </c>
      <c r="L126" s="15" t="s">
        <v>456</v>
      </c>
      <c r="M126" s="16">
        <v>4</v>
      </c>
      <c r="N126" s="14"/>
      <c r="O126" s="14"/>
      <c r="P126" s="14"/>
      <c r="Q126" s="14"/>
      <c r="R126" s="17">
        <v>2</v>
      </c>
      <c r="S126" s="17"/>
      <c r="T126" s="18"/>
      <c r="U126" s="14">
        <v>0</v>
      </c>
      <c r="V126" s="19" t="s">
        <v>469</v>
      </c>
      <c r="W126" s="19" t="s">
        <v>470</v>
      </c>
      <c r="X126" s="14" t="s">
        <v>471</v>
      </c>
    </row>
    <row r="127" spans="1:24" x14ac:dyDescent="0.25">
      <c r="A127" s="12" t="s">
        <v>454</v>
      </c>
      <c r="B127" s="13" t="s">
        <v>108</v>
      </c>
      <c r="C127" s="13" t="s">
        <v>24</v>
      </c>
      <c r="D127" s="70" t="str">
        <f>HYPERLINK(Tabulka482433[[#This Row],[Sloupec2]],Tabulka482433[[#This Row],[Sloupec1]])</f>
        <v>AEG WIFI STICK</v>
      </c>
      <c r="E127" s="14">
        <v>501022</v>
      </c>
      <c r="F127" s="14">
        <v>0</v>
      </c>
      <c r="G127" s="15" t="s">
        <v>456</v>
      </c>
      <c r="H127" s="15" t="s">
        <v>456</v>
      </c>
      <c r="I127" s="15">
        <v>0.01</v>
      </c>
      <c r="J127" s="15" t="s">
        <v>456</v>
      </c>
      <c r="K127" s="15" t="s">
        <v>456</v>
      </c>
      <c r="L127" s="15" t="s">
        <v>456</v>
      </c>
      <c r="M127" s="16">
        <v>6</v>
      </c>
      <c r="N127" s="14"/>
      <c r="O127" s="14"/>
      <c r="P127" s="14"/>
      <c r="Q127" s="14"/>
      <c r="R127" s="17">
        <v>2</v>
      </c>
      <c r="S127" s="17"/>
      <c r="T127" s="18"/>
      <c r="U127" s="14">
        <v>0</v>
      </c>
      <c r="V127" s="19" t="s">
        <v>472</v>
      </c>
      <c r="W127" s="19" t="s">
        <v>473</v>
      </c>
      <c r="X127" s="14" t="s">
        <v>474</v>
      </c>
    </row>
    <row r="128" spans="1:24" x14ac:dyDescent="0.25">
      <c r="A128" s="12" t="s">
        <v>454</v>
      </c>
      <c r="B128" s="13" t="s">
        <v>475</v>
      </c>
      <c r="C128" s="13" t="s">
        <v>24</v>
      </c>
      <c r="D128" s="70" t="str">
        <f>HYPERLINK(Tabulka482433[[#This Row],[Sloupec2]],Tabulka482433[[#This Row],[Sloupec1]])</f>
        <v>Solar cable H1Z2Z2-K Black  1x6.0mm2</v>
      </c>
      <c r="E128" s="14">
        <v>502043</v>
      </c>
      <c r="F128" s="14">
        <v>0</v>
      </c>
      <c r="G128" s="15" t="s">
        <v>456</v>
      </c>
      <c r="H128" s="15" t="s">
        <v>456</v>
      </c>
      <c r="I128" s="15">
        <v>356.4</v>
      </c>
      <c r="J128" s="15" t="s">
        <v>456</v>
      </c>
      <c r="K128" s="15" t="s">
        <v>456</v>
      </c>
      <c r="L128" s="15" t="s">
        <v>456</v>
      </c>
      <c r="M128" s="16">
        <v>28998</v>
      </c>
      <c r="N128" s="14"/>
      <c r="O128" s="14"/>
      <c r="P128" s="14"/>
      <c r="Q128" s="14"/>
      <c r="R128" s="17">
        <v>2</v>
      </c>
      <c r="S128" s="17"/>
      <c r="T128" s="18"/>
      <c r="U128" s="14">
        <v>0</v>
      </c>
      <c r="V128" s="19" t="s">
        <v>476</v>
      </c>
      <c r="W128" s="19" t="s">
        <v>477</v>
      </c>
      <c r="X128" s="14" t="s">
        <v>471</v>
      </c>
    </row>
    <row r="129" spans="1:24" x14ac:dyDescent="0.25">
      <c r="A129" s="12" t="s">
        <v>454</v>
      </c>
      <c r="B129" s="13" t="s">
        <v>475</v>
      </c>
      <c r="C129" s="13" t="s">
        <v>24</v>
      </c>
      <c r="D129" s="70" t="str">
        <f>HYPERLINK(Tabulka482433[[#This Row],[Sloupec2]],Tabulka482433[[#This Row],[Sloupec1]])</f>
        <v>Solar cable H1Z2Z2-K Red  1x6.0mm2</v>
      </c>
      <c r="E129" s="14">
        <v>502023</v>
      </c>
      <c r="F129" s="14">
        <v>0</v>
      </c>
      <c r="G129" s="15" t="s">
        <v>456</v>
      </c>
      <c r="H129" s="15" t="s">
        <v>456</v>
      </c>
      <c r="I129" s="15">
        <v>356.4</v>
      </c>
      <c r="J129" s="15" t="s">
        <v>456</v>
      </c>
      <c r="K129" s="15" t="s">
        <v>456</v>
      </c>
      <c r="L129" s="15" t="s">
        <v>456</v>
      </c>
      <c r="M129" s="16">
        <v>30499</v>
      </c>
      <c r="N129" s="14"/>
      <c r="O129" s="14"/>
      <c r="P129" s="14"/>
      <c r="Q129" s="14"/>
      <c r="R129" s="17">
        <v>2</v>
      </c>
      <c r="S129" s="17"/>
      <c r="T129" s="18"/>
      <c r="U129" s="14">
        <v>0</v>
      </c>
      <c r="V129" s="19" t="s">
        <v>478</v>
      </c>
      <c r="W129" s="19" t="s">
        <v>479</v>
      </c>
      <c r="X129" s="14" t="s">
        <v>471</v>
      </c>
    </row>
    <row r="130" spans="1:24" x14ac:dyDescent="0.25">
      <c r="A130" s="12" t="s">
        <v>454</v>
      </c>
      <c r="B130" s="13" t="s">
        <v>480</v>
      </c>
      <c r="C130" s="13" t="s">
        <v>481</v>
      </c>
      <c r="D130" s="70" t="str">
        <f>HYPERLINK(Tabulka482433[[#This Row],[Sloupec2]],Tabulka482433[[#This Row],[Sloupec1]])</f>
        <v>R-FVE-G1 T1+T2</v>
      </c>
      <c r="E130" s="14">
        <v>823301</v>
      </c>
      <c r="F130" s="14">
        <v>0</v>
      </c>
      <c r="G130" s="15" t="s">
        <v>456</v>
      </c>
      <c r="H130" s="15" t="s">
        <v>456</v>
      </c>
      <c r="I130" s="15">
        <v>404.9</v>
      </c>
      <c r="J130" s="15" t="s">
        <v>456</v>
      </c>
      <c r="K130" s="15" t="s">
        <v>456</v>
      </c>
      <c r="L130" s="15" t="s">
        <v>456</v>
      </c>
      <c r="M130" s="16">
        <v>47</v>
      </c>
      <c r="N130" s="14"/>
      <c r="O130" s="14"/>
      <c r="P130" s="14"/>
      <c r="Q130" s="14"/>
      <c r="R130" s="17">
        <v>2</v>
      </c>
      <c r="S130" s="17"/>
      <c r="T130" s="18"/>
      <c r="U130" s="14">
        <v>0</v>
      </c>
      <c r="V130" s="19" t="s">
        <v>482</v>
      </c>
      <c r="W130" s="19" t="s">
        <v>483</v>
      </c>
      <c r="X130" s="14" t="s">
        <v>484</v>
      </c>
    </row>
    <row r="131" spans="1:24" x14ac:dyDescent="0.25">
      <c r="A131" s="12" t="s">
        <v>454</v>
      </c>
      <c r="B131" s="13" t="s">
        <v>480</v>
      </c>
      <c r="C131" s="13" t="s">
        <v>481</v>
      </c>
      <c r="D131" s="70" t="str">
        <f>HYPERLINK(Tabulka482433[[#This Row],[Sloupec2]],Tabulka482433[[#This Row],[Sloupec1]])</f>
        <v>R-FVE-G2 T1+T2</v>
      </c>
      <c r="E131" s="14">
        <v>823302</v>
      </c>
      <c r="F131" s="14">
        <v>0</v>
      </c>
      <c r="G131" s="15" t="s">
        <v>456</v>
      </c>
      <c r="H131" s="15" t="s">
        <v>456</v>
      </c>
      <c r="I131" s="15">
        <v>579.79</v>
      </c>
      <c r="J131" s="15" t="s">
        <v>456</v>
      </c>
      <c r="K131" s="15" t="s">
        <v>456</v>
      </c>
      <c r="L131" s="15" t="s">
        <v>456</v>
      </c>
      <c r="M131" s="16">
        <v>55</v>
      </c>
      <c r="N131" s="14"/>
      <c r="O131" s="14"/>
      <c r="P131" s="14"/>
      <c r="Q131" s="14"/>
      <c r="R131" s="17">
        <v>2</v>
      </c>
      <c r="S131" s="17"/>
      <c r="T131" s="18"/>
      <c r="U131" s="14">
        <v>0</v>
      </c>
      <c r="V131" s="19" t="s">
        <v>485</v>
      </c>
      <c r="W131" s="19" t="s">
        <v>486</v>
      </c>
      <c r="X131" s="14" t="s">
        <v>487</v>
      </c>
    </row>
    <row r="132" spans="1:24" x14ac:dyDescent="0.25">
      <c r="A132" s="12" t="s">
        <v>454</v>
      </c>
      <c r="B132" s="13" t="s">
        <v>480</v>
      </c>
      <c r="C132" s="13" t="s">
        <v>481</v>
      </c>
      <c r="D132" s="70" t="str">
        <f>HYPERLINK(Tabulka482433[[#This Row],[Sloupec2]],Tabulka482433[[#This Row],[Sloupec1]])</f>
        <v>R-FVE-A40-1 s AC svodičem T1+T2</v>
      </c>
      <c r="E132" s="14">
        <v>823303</v>
      </c>
      <c r="F132" s="14">
        <v>0</v>
      </c>
      <c r="G132" s="15" t="s">
        <v>456</v>
      </c>
      <c r="H132" s="15" t="s">
        <v>456</v>
      </c>
      <c r="I132" s="15">
        <v>725.94</v>
      </c>
      <c r="J132" s="15" t="s">
        <v>456</v>
      </c>
      <c r="K132" s="15" t="s">
        <v>456</v>
      </c>
      <c r="L132" s="15" t="s">
        <v>456</v>
      </c>
      <c r="M132" s="16">
        <v>1</v>
      </c>
      <c r="N132" s="14"/>
      <c r="O132" s="14"/>
      <c r="P132" s="14"/>
      <c r="Q132" s="14"/>
      <c r="R132" s="17">
        <v>2</v>
      </c>
      <c r="S132" s="17"/>
      <c r="T132" s="18"/>
      <c r="U132" s="14">
        <v>0</v>
      </c>
      <c r="V132" s="19" t="s">
        <v>488</v>
      </c>
      <c r="W132" s="19" t="s">
        <v>489</v>
      </c>
      <c r="X132" s="14" t="s">
        <v>490</v>
      </c>
    </row>
    <row r="133" spans="1:24" x14ac:dyDescent="0.25">
      <c r="A133" s="12" t="s">
        <v>454</v>
      </c>
      <c r="B133" s="13" t="s">
        <v>480</v>
      </c>
      <c r="C133" s="13" t="s">
        <v>481</v>
      </c>
      <c r="D133" s="70" t="str">
        <f>HYPERLINK(Tabulka482433[[#This Row],[Sloupec2]],Tabulka482433[[#This Row],[Sloupec1]])</f>
        <v>R-FVE-A40-1 bez AC Svodiče T1+T2</v>
      </c>
      <c r="E133" s="14">
        <v>823304</v>
      </c>
      <c r="F133" s="14">
        <v>0</v>
      </c>
      <c r="G133" s="15" t="s">
        <v>456</v>
      </c>
      <c r="H133" s="15" t="s">
        <v>456</v>
      </c>
      <c r="I133" s="15">
        <v>551.04</v>
      </c>
      <c r="J133" s="15" t="s">
        <v>456</v>
      </c>
      <c r="K133" s="15" t="s">
        <v>456</v>
      </c>
      <c r="L133" s="15" t="s">
        <v>456</v>
      </c>
      <c r="M133" s="16">
        <v>33</v>
      </c>
      <c r="N133" s="14"/>
      <c r="O133" s="14"/>
      <c r="P133" s="14"/>
      <c r="Q133" s="14"/>
      <c r="R133" s="17">
        <v>2</v>
      </c>
      <c r="S133" s="17"/>
      <c r="T133" s="18"/>
      <c r="U133" s="14">
        <v>0</v>
      </c>
      <c r="V133" s="19" t="s">
        <v>491</v>
      </c>
      <c r="W133" s="19" t="s">
        <v>492</v>
      </c>
      <c r="X133" s="14" t="s">
        <v>493</v>
      </c>
    </row>
    <row r="134" spans="1:24" x14ac:dyDescent="0.25">
      <c r="A134" s="12" t="s">
        <v>454</v>
      </c>
      <c r="B134" s="13" t="s">
        <v>480</v>
      </c>
      <c r="C134" s="13" t="s">
        <v>481</v>
      </c>
      <c r="D134" s="70" t="str">
        <f>HYPERLINK(Tabulka482433[[#This Row],[Sloupec2]],Tabulka482433[[#This Row],[Sloupec1]])</f>
        <v>R-FVE-A40-2</v>
      </c>
      <c r="E134" s="14">
        <v>823101</v>
      </c>
      <c r="F134" s="14">
        <v>0</v>
      </c>
      <c r="G134" s="15" t="s">
        <v>456</v>
      </c>
      <c r="H134" s="15" t="s">
        <v>456</v>
      </c>
      <c r="I134" s="15">
        <v>131.77000000000001</v>
      </c>
      <c r="J134" s="15" t="s">
        <v>456</v>
      </c>
      <c r="K134" s="15" t="s">
        <v>456</v>
      </c>
      <c r="L134" s="15" t="s">
        <v>456</v>
      </c>
      <c r="M134" s="16">
        <v>34</v>
      </c>
      <c r="N134" s="14"/>
      <c r="O134" s="14"/>
      <c r="P134" s="14"/>
      <c r="Q134" s="14"/>
      <c r="R134" s="17">
        <v>2</v>
      </c>
      <c r="S134" s="17"/>
      <c r="T134" s="18"/>
      <c r="U134" s="14">
        <v>0</v>
      </c>
      <c r="V134" s="19" t="s">
        <v>494</v>
      </c>
      <c r="W134" s="19" t="s">
        <v>495</v>
      </c>
      <c r="X134" s="14" t="s">
        <v>496</v>
      </c>
    </row>
    <row r="135" spans="1:24" x14ac:dyDescent="0.25">
      <c r="A135" s="12" t="s">
        <v>454</v>
      </c>
      <c r="B135" s="13" t="s">
        <v>480</v>
      </c>
      <c r="C135" s="13" t="s">
        <v>481</v>
      </c>
      <c r="D135" s="70" t="str">
        <f>HYPERLINK(Tabulka482433[[#This Row],[Sloupec2]],Tabulka482433[[#This Row],[Sloupec1]])</f>
        <v>BOX T1+T2</v>
      </c>
      <c r="E135" s="14">
        <v>823401</v>
      </c>
      <c r="F135" s="14">
        <v>0</v>
      </c>
      <c r="G135" s="15" t="s">
        <v>456</v>
      </c>
      <c r="H135" s="15" t="s">
        <v>456</v>
      </c>
      <c r="I135" s="15">
        <v>146.15</v>
      </c>
      <c r="J135" s="15" t="s">
        <v>456</v>
      </c>
      <c r="K135" s="15" t="s">
        <v>456</v>
      </c>
      <c r="L135" s="15" t="s">
        <v>456</v>
      </c>
      <c r="M135" s="16">
        <v>87</v>
      </c>
      <c r="N135" s="14"/>
      <c r="O135" s="14"/>
      <c r="P135" s="14"/>
      <c r="Q135" s="14"/>
      <c r="R135" s="17">
        <v>2</v>
      </c>
      <c r="S135" s="17"/>
      <c r="T135" s="18"/>
      <c r="U135" s="14">
        <v>0</v>
      </c>
      <c r="V135" s="19" t="s">
        <v>497</v>
      </c>
      <c r="W135" s="19" t="s">
        <v>498</v>
      </c>
      <c r="X135" s="14" t="s">
        <v>499</v>
      </c>
    </row>
    <row r="136" spans="1:24" x14ac:dyDescent="0.25">
      <c r="A136" s="12" t="s">
        <v>454</v>
      </c>
      <c r="B136" s="13" t="s">
        <v>480</v>
      </c>
      <c r="C136" s="13" t="s">
        <v>481</v>
      </c>
      <c r="D136" s="70" t="str">
        <f>HYPERLINK(Tabulka482433[[#This Row],[Sloupec2]],Tabulka482433[[#This Row],[Sloupec1]])</f>
        <v>DC1, T1 do 500V</v>
      </c>
      <c r="E136" s="14">
        <v>823201</v>
      </c>
      <c r="F136" s="14">
        <v>0</v>
      </c>
      <c r="G136" s="15" t="s">
        <v>456</v>
      </c>
      <c r="H136" s="15" t="s">
        <v>456</v>
      </c>
      <c r="I136" s="15">
        <v>69.599999999999994</v>
      </c>
      <c r="J136" s="15" t="s">
        <v>456</v>
      </c>
      <c r="K136" s="15" t="s">
        <v>456</v>
      </c>
      <c r="L136" s="15" t="s">
        <v>456</v>
      </c>
      <c r="M136" s="16">
        <v>149</v>
      </c>
      <c r="N136" s="14"/>
      <c r="O136" s="14"/>
      <c r="P136" s="14"/>
      <c r="Q136" s="14"/>
      <c r="R136" s="17">
        <v>0</v>
      </c>
      <c r="S136" s="17"/>
      <c r="T136" s="18"/>
      <c r="U136" s="14">
        <v>0</v>
      </c>
      <c r="V136" s="19" t="s">
        <v>500</v>
      </c>
      <c r="W136" s="19" t="s">
        <v>501</v>
      </c>
      <c r="X136" s="14">
        <v>0</v>
      </c>
    </row>
    <row r="137" spans="1:24" x14ac:dyDescent="0.25">
      <c r="A137" s="12" t="s">
        <v>454</v>
      </c>
      <c r="B137" s="13" t="s">
        <v>480</v>
      </c>
      <c r="C137" s="13" t="s">
        <v>481</v>
      </c>
      <c r="D137" s="70" t="str">
        <f>HYPERLINK(Tabulka482433[[#This Row],[Sloupec2]],Tabulka482433[[#This Row],[Sloupec1]])</f>
        <v>AZTrouter SMART 3F</v>
      </c>
      <c r="E137" s="14">
        <v>523101</v>
      </c>
      <c r="F137" s="14">
        <v>0</v>
      </c>
      <c r="G137" s="15" t="s">
        <v>456</v>
      </c>
      <c r="H137" s="15" t="s">
        <v>456</v>
      </c>
      <c r="I137" s="15">
        <v>527.08000000000004</v>
      </c>
      <c r="J137" s="15" t="s">
        <v>456</v>
      </c>
      <c r="K137" s="15" t="s">
        <v>456</v>
      </c>
      <c r="L137" s="15" t="s">
        <v>456</v>
      </c>
      <c r="M137" s="16">
        <v>0</v>
      </c>
      <c r="N137" s="14"/>
      <c r="O137" s="14"/>
      <c r="P137" s="14"/>
      <c r="Q137" s="14"/>
      <c r="R137" s="17">
        <v>2</v>
      </c>
      <c r="S137" s="17"/>
      <c r="T137" s="18"/>
      <c r="U137" s="14">
        <v>0</v>
      </c>
      <c r="V137" s="19" t="s">
        <v>502</v>
      </c>
      <c r="W137" s="19" t="s">
        <v>503</v>
      </c>
      <c r="X137" s="14" t="s">
        <v>504</v>
      </c>
    </row>
    <row r="138" spans="1:24" x14ac:dyDescent="0.25">
      <c r="A138" s="12" t="s">
        <v>454</v>
      </c>
      <c r="B138" s="13" t="s">
        <v>480</v>
      </c>
      <c r="C138" s="13" t="s">
        <v>24</v>
      </c>
      <c r="D138" s="70" t="str">
        <f>HYPERLINK(Tabulka482433[[#This Row],[Sloupec2]],Tabulka482433[[#This Row],[Sloupec1]])</f>
        <v>A-Z WATER INVERTER</v>
      </c>
      <c r="E138" s="14">
        <v>923000</v>
      </c>
      <c r="F138" s="14">
        <v>0</v>
      </c>
      <c r="G138" s="15" t="s">
        <v>456</v>
      </c>
      <c r="H138" s="15" t="s">
        <v>456</v>
      </c>
      <c r="I138" s="15">
        <v>349</v>
      </c>
      <c r="J138" s="15" t="s">
        <v>456</v>
      </c>
      <c r="K138" s="15" t="s">
        <v>456</v>
      </c>
      <c r="L138" s="15" t="s">
        <v>456</v>
      </c>
      <c r="M138" s="16">
        <v>210</v>
      </c>
      <c r="N138" s="14"/>
      <c r="O138" s="14"/>
      <c r="P138" s="14"/>
      <c r="Q138" s="14"/>
      <c r="R138" s="17">
        <v>2</v>
      </c>
      <c r="S138" s="17"/>
      <c r="T138" s="18"/>
      <c r="U138" s="14">
        <v>0</v>
      </c>
      <c r="V138" s="19" t="s">
        <v>505</v>
      </c>
      <c r="W138" s="19" t="s">
        <v>506</v>
      </c>
      <c r="X138" s="14" t="s">
        <v>507</v>
      </c>
    </row>
    <row r="139" spans="1:24" x14ac:dyDescent="0.25">
      <c r="A139" s="12" t="s">
        <v>454</v>
      </c>
      <c r="B139" s="13" t="s">
        <v>508</v>
      </c>
      <c r="C139" s="13" t="s">
        <v>509</v>
      </c>
      <c r="D139" s="70" t="str">
        <f>HYPERLINK(Tabulka482433[[#This Row],[Sloupec2]],Tabulka482433[[#This Row],[Sloupec1]])</f>
        <v>DC BOX PHOENIX SOL-SC-1ST-0-DC-1MPPT</v>
      </c>
      <c r="E139" s="14">
        <v>820204</v>
      </c>
      <c r="F139" s="14">
        <v>0</v>
      </c>
      <c r="G139" s="15" t="s">
        <v>456</v>
      </c>
      <c r="H139" s="15" t="s">
        <v>456</v>
      </c>
      <c r="I139" s="15">
        <v>134.29</v>
      </c>
      <c r="J139" s="15" t="s">
        <v>456</v>
      </c>
      <c r="K139" s="15" t="s">
        <v>456</v>
      </c>
      <c r="L139" s="15" t="s">
        <v>456</v>
      </c>
      <c r="M139" s="16">
        <v>0</v>
      </c>
      <c r="N139" s="14"/>
      <c r="O139" s="14"/>
      <c r="P139" s="14"/>
      <c r="Q139" s="14"/>
      <c r="R139" s="17">
        <v>2</v>
      </c>
      <c r="S139" s="17"/>
      <c r="T139" s="18"/>
      <c r="U139" s="14">
        <v>0</v>
      </c>
      <c r="V139" s="19" t="s">
        <v>510</v>
      </c>
      <c r="W139" s="19" t="s">
        <v>1556</v>
      </c>
      <c r="X139" s="14" t="s">
        <v>471</v>
      </c>
    </row>
    <row r="140" spans="1:24" x14ac:dyDescent="0.25">
      <c r="A140" s="12" t="s">
        <v>454</v>
      </c>
      <c r="B140" s="13" t="s">
        <v>508</v>
      </c>
      <c r="C140" s="13" t="s">
        <v>509</v>
      </c>
      <c r="D140" s="70" t="str">
        <f>HYPERLINK(Tabulka482433[[#This Row],[Sloupec2]],Tabulka482433[[#This Row],[Sloupec1]])</f>
        <v>DC BOX PHOENIX SOL-SC-3ST-0-DC-1MPPT</v>
      </c>
      <c r="E140" s="14">
        <v>820203</v>
      </c>
      <c r="F140" s="14">
        <v>0</v>
      </c>
      <c r="G140" s="15" t="s">
        <v>456</v>
      </c>
      <c r="H140" s="15" t="s">
        <v>456</v>
      </c>
      <c r="I140" s="15">
        <v>178.14</v>
      </c>
      <c r="J140" s="15" t="s">
        <v>456</v>
      </c>
      <c r="K140" s="15" t="s">
        <v>456</v>
      </c>
      <c r="L140" s="15" t="s">
        <v>456</v>
      </c>
      <c r="M140" s="16">
        <v>91</v>
      </c>
      <c r="N140" s="14"/>
      <c r="O140" s="14"/>
      <c r="P140" s="14"/>
      <c r="Q140" s="14"/>
      <c r="R140" s="17">
        <v>2</v>
      </c>
      <c r="S140" s="17"/>
      <c r="T140" s="18"/>
      <c r="U140" s="14">
        <v>0</v>
      </c>
      <c r="V140" s="19" t="s">
        <v>511</v>
      </c>
      <c r="W140" s="19" t="s">
        <v>1557</v>
      </c>
      <c r="X140" s="14" t="s">
        <v>471</v>
      </c>
    </row>
    <row r="141" spans="1:24" x14ac:dyDescent="0.25">
      <c r="A141" s="12" t="s">
        <v>454</v>
      </c>
      <c r="B141" s="13" t="s">
        <v>512</v>
      </c>
      <c r="C141" s="13" t="s">
        <v>24</v>
      </c>
      <c r="D141" s="70" t="str">
        <f>HYPERLINK(Tabulka482433[[#This Row],[Sloupec2]],Tabulka482433[[#This Row],[Sloupec1]])</f>
        <v>Konektory MC4 32.0017P0001-UR</v>
      </c>
      <c r="E141" s="14">
        <v>514025</v>
      </c>
      <c r="F141" s="14">
        <v>0</v>
      </c>
      <c r="G141" s="15" t="s">
        <v>456</v>
      </c>
      <c r="H141" s="15" t="s">
        <v>456</v>
      </c>
      <c r="I141" s="15">
        <v>0.91</v>
      </c>
      <c r="J141" s="15" t="s">
        <v>456</v>
      </c>
      <c r="K141" s="15" t="s">
        <v>456</v>
      </c>
      <c r="L141" s="15" t="s">
        <v>456</v>
      </c>
      <c r="M141" s="16">
        <v>1031</v>
      </c>
      <c r="N141" s="14"/>
      <c r="O141" s="14"/>
      <c r="P141" s="14"/>
      <c r="Q141" s="14"/>
      <c r="R141" s="17">
        <v>2</v>
      </c>
      <c r="S141" s="17"/>
      <c r="T141" s="18"/>
      <c r="U141" s="14">
        <v>0</v>
      </c>
      <c r="V141" s="19" t="s">
        <v>513</v>
      </c>
      <c r="W141" s="19" t="s">
        <v>514</v>
      </c>
      <c r="X141" s="14" t="s">
        <v>471</v>
      </c>
    </row>
    <row r="142" spans="1:24" x14ac:dyDescent="0.25">
      <c r="A142" s="12" t="s">
        <v>454</v>
      </c>
      <c r="B142" s="13" t="s">
        <v>512</v>
      </c>
      <c r="C142" s="13" t="s">
        <v>24</v>
      </c>
      <c r="D142" s="70" t="str">
        <f>HYPERLINK(Tabulka482433[[#This Row],[Sloupec2]],Tabulka482433[[#This Row],[Sloupec1]])</f>
        <v>Konektory MC4 32.0016P0001-UR</v>
      </c>
      <c r="E142" s="14">
        <v>514015</v>
      </c>
      <c r="F142" s="14">
        <v>0</v>
      </c>
      <c r="G142" s="15" t="s">
        <v>456</v>
      </c>
      <c r="H142" s="15" t="s">
        <v>456</v>
      </c>
      <c r="I142" s="15">
        <v>1.2</v>
      </c>
      <c r="J142" s="15" t="s">
        <v>456</v>
      </c>
      <c r="K142" s="15" t="s">
        <v>456</v>
      </c>
      <c r="L142" s="15" t="s">
        <v>456</v>
      </c>
      <c r="M142" s="16">
        <v>1017</v>
      </c>
      <c r="N142" s="14"/>
      <c r="O142" s="14"/>
      <c r="P142" s="14"/>
      <c r="Q142" s="14"/>
      <c r="R142" s="17">
        <v>2</v>
      </c>
      <c r="S142" s="17"/>
      <c r="T142" s="18"/>
      <c r="U142" s="14">
        <v>0</v>
      </c>
      <c r="V142" s="19" t="s">
        <v>515</v>
      </c>
      <c r="W142" s="19" t="s">
        <v>516</v>
      </c>
      <c r="X142" s="14" t="s">
        <v>471</v>
      </c>
    </row>
    <row r="143" spans="1:24" x14ac:dyDescent="0.25">
      <c r="A143" s="12" t="s">
        <v>454</v>
      </c>
      <c r="B143" s="13" t="s">
        <v>517</v>
      </c>
      <c r="C143" s="13" t="s">
        <v>455</v>
      </c>
      <c r="D143" s="70" t="str">
        <f>HYPERLINK(Tabulka482433[[#This Row],[Sloupec2]],Tabulka482433[[#This Row],[Sloupec1]])</f>
        <v>GoodWe GW5K-ET</v>
      </c>
      <c r="E143" s="14">
        <v>208051</v>
      </c>
      <c r="F143" s="14">
        <v>5</v>
      </c>
      <c r="G143" s="15" t="s">
        <v>456</v>
      </c>
      <c r="H143" s="15" t="s">
        <v>456</v>
      </c>
      <c r="I143" s="15">
        <v>1312.22</v>
      </c>
      <c r="J143" s="15" t="s">
        <v>456</v>
      </c>
      <c r="K143" s="15" t="s">
        <v>456</v>
      </c>
      <c r="L143" s="15" t="s">
        <v>456</v>
      </c>
      <c r="M143" s="16">
        <v>0</v>
      </c>
      <c r="N143" s="14"/>
      <c r="O143" s="14"/>
      <c r="P143" s="14"/>
      <c r="Q143" s="14"/>
      <c r="R143" s="17">
        <v>5</v>
      </c>
      <c r="S143" s="17"/>
      <c r="T143" s="18"/>
      <c r="U143" s="14">
        <v>0</v>
      </c>
      <c r="V143" s="19" t="s">
        <v>518</v>
      </c>
      <c r="W143" s="19" t="s">
        <v>519</v>
      </c>
      <c r="X143" s="14" t="s">
        <v>520</v>
      </c>
    </row>
    <row r="144" spans="1:24" x14ac:dyDescent="0.25">
      <c r="A144" s="12" t="s">
        <v>454</v>
      </c>
      <c r="B144" s="13" t="s">
        <v>517</v>
      </c>
      <c r="C144" s="13" t="s">
        <v>455</v>
      </c>
      <c r="D144" s="70" t="str">
        <f>HYPERLINK(Tabulka482433[[#This Row],[Sloupec2]],Tabulka482433[[#This Row],[Sloupec1]])</f>
        <v>GoodWe GW8K-ET</v>
      </c>
      <c r="E144" s="14">
        <v>208081</v>
      </c>
      <c r="F144" s="14">
        <v>8</v>
      </c>
      <c r="G144" s="15" t="s">
        <v>456</v>
      </c>
      <c r="H144" s="15" t="s">
        <v>456</v>
      </c>
      <c r="I144" s="15">
        <v>1265.3399999999999</v>
      </c>
      <c r="J144" s="15" t="s">
        <v>456</v>
      </c>
      <c r="K144" s="15" t="s">
        <v>456</v>
      </c>
      <c r="L144" s="15" t="s">
        <v>456</v>
      </c>
      <c r="M144" s="16">
        <v>3</v>
      </c>
      <c r="N144" s="14"/>
      <c r="O144" s="14"/>
      <c r="P144" s="14"/>
      <c r="Q144" s="14"/>
      <c r="R144" s="17">
        <v>5</v>
      </c>
      <c r="S144" s="17"/>
      <c r="T144" s="18"/>
      <c r="U144" s="14">
        <v>0</v>
      </c>
      <c r="V144" s="19" t="s">
        <v>521</v>
      </c>
      <c r="W144" s="19" t="s">
        <v>522</v>
      </c>
      <c r="X144" s="14" t="s">
        <v>520</v>
      </c>
    </row>
    <row r="145" spans="1:24" x14ac:dyDescent="0.25">
      <c r="A145" s="12" t="s">
        <v>454</v>
      </c>
      <c r="B145" s="13" t="s">
        <v>517</v>
      </c>
      <c r="C145" s="13" t="s">
        <v>455</v>
      </c>
      <c r="D145" s="70" t="str">
        <f>HYPERLINK(Tabulka482433[[#This Row],[Sloupec2]],Tabulka482433[[#This Row],[Sloupec1]])</f>
        <v>GoodWe GW10K-ET</v>
      </c>
      <c r="E145" s="14">
        <v>208101</v>
      </c>
      <c r="F145" s="14">
        <v>10</v>
      </c>
      <c r="G145" s="15" t="s">
        <v>456</v>
      </c>
      <c r="H145" s="15" t="s">
        <v>456</v>
      </c>
      <c r="I145" s="15">
        <v>799</v>
      </c>
      <c r="J145" s="15" t="s">
        <v>456</v>
      </c>
      <c r="K145" s="15" t="s">
        <v>456</v>
      </c>
      <c r="L145" s="15" t="s">
        <v>456</v>
      </c>
      <c r="M145" s="16">
        <v>24</v>
      </c>
      <c r="N145" s="14"/>
      <c r="O145" s="14"/>
      <c r="P145" s="14"/>
      <c r="Q145" s="14"/>
      <c r="R145" s="17">
        <v>5</v>
      </c>
      <c r="S145" s="17"/>
      <c r="T145" s="18"/>
      <c r="U145" s="14">
        <v>0</v>
      </c>
      <c r="V145" s="19" t="s">
        <v>523</v>
      </c>
      <c r="W145" s="19" t="s">
        <v>524</v>
      </c>
      <c r="X145" s="14" t="s">
        <v>520</v>
      </c>
    </row>
    <row r="146" spans="1:24" x14ac:dyDescent="0.25">
      <c r="A146" s="12" t="s">
        <v>454</v>
      </c>
      <c r="B146" s="13" t="s">
        <v>517</v>
      </c>
      <c r="C146" s="13" t="s">
        <v>455</v>
      </c>
      <c r="D146" s="70" t="str">
        <f>HYPERLINK(Tabulka482433[[#This Row],[Sloupec2]],Tabulka482433[[#This Row],[Sloupec1]])</f>
        <v>GoodWe GW10KN-ET</v>
      </c>
      <c r="E146" s="14">
        <v>208102</v>
      </c>
      <c r="F146" s="14">
        <v>10</v>
      </c>
      <c r="G146" s="15" t="s">
        <v>456</v>
      </c>
      <c r="H146" s="15" t="s">
        <v>456</v>
      </c>
      <c r="I146" s="15">
        <v>876.02</v>
      </c>
      <c r="J146" s="15" t="s">
        <v>456</v>
      </c>
      <c r="K146" s="15" t="s">
        <v>456</v>
      </c>
      <c r="L146" s="15" t="s">
        <v>456</v>
      </c>
      <c r="M146" s="16">
        <v>302</v>
      </c>
      <c r="N146" s="14"/>
      <c r="O146" s="14"/>
      <c r="P146" s="14"/>
      <c r="Q146" s="14"/>
      <c r="R146" s="17">
        <v>5</v>
      </c>
      <c r="S146" s="17"/>
      <c r="T146" s="18"/>
      <c r="U146" s="14">
        <v>0</v>
      </c>
      <c r="V146" s="19" t="s">
        <v>525</v>
      </c>
      <c r="W146" s="19" t="s">
        <v>526</v>
      </c>
      <c r="X146" s="14" t="s">
        <v>520</v>
      </c>
    </row>
    <row r="147" spans="1:24" x14ac:dyDescent="0.25">
      <c r="A147" s="12" t="s">
        <v>454</v>
      </c>
      <c r="B147" s="13" t="s">
        <v>517</v>
      </c>
      <c r="C147" s="13" t="s">
        <v>455</v>
      </c>
      <c r="D147" s="70" t="str">
        <f>HYPERLINK(Tabulka482433[[#This Row],[Sloupec2]],Tabulka482433[[#This Row],[Sloupec1]])</f>
        <v>GoodWe GW15K-ET</v>
      </c>
      <c r="E147" s="14">
        <v>208150</v>
      </c>
      <c r="F147" s="14">
        <v>15</v>
      </c>
      <c r="G147" s="15" t="s">
        <v>456</v>
      </c>
      <c r="H147" s="15" t="s">
        <v>456</v>
      </c>
      <c r="I147" s="15">
        <v>1999</v>
      </c>
      <c r="J147" s="15" t="s">
        <v>456</v>
      </c>
      <c r="K147" s="15" t="s">
        <v>456</v>
      </c>
      <c r="L147" s="15" t="s">
        <v>456</v>
      </c>
      <c r="M147" s="16">
        <v>4</v>
      </c>
      <c r="N147" s="14"/>
      <c r="O147" s="14"/>
      <c r="P147" s="14"/>
      <c r="Q147" s="14"/>
      <c r="R147" s="17">
        <v>5</v>
      </c>
      <c r="S147" s="17"/>
      <c r="T147" s="18"/>
      <c r="U147" s="14">
        <v>0</v>
      </c>
      <c r="V147" s="19" t="s">
        <v>527</v>
      </c>
      <c r="W147" s="19" t="s">
        <v>528</v>
      </c>
      <c r="X147" s="14" t="s">
        <v>520</v>
      </c>
    </row>
    <row r="148" spans="1:24" x14ac:dyDescent="0.25">
      <c r="A148" s="12" t="s">
        <v>529</v>
      </c>
      <c r="B148" s="13" t="s">
        <v>517</v>
      </c>
      <c r="C148" s="13" t="s">
        <v>455</v>
      </c>
      <c r="D148" s="70" t="str">
        <f>HYPERLINK(Tabulka482433[[#This Row],[Sloupec2]],Tabulka482433[[#This Row],[Sloupec1]])</f>
        <v>GoodWe GW25K-ET</v>
      </c>
      <c r="E148" s="14">
        <v>208250</v>
      </c>
      <c r="F148" s="14">
        <v>25</v>
      </c>
      <c r="G148" s="15" t="s">
        <v>456</v>
      </c>
      <c r="H148" s="15" t="s">
        <v>456</v>
      </c>
      <c r="I148" s="15">
        <v>2499</v>
      </c>
      <c r="J148" s="15" t="s">
        <v>456</v>
      </c>
      <c r="K148" s="15" t="s">
        <v>456</v>
      </c>
      <c r="L148" s="15" t="s">
        <v>456</v>
      </c>
      <c r="M148" s="16">
        <v>0</v>
      </c>
      <c r="N148" s="14"/>
      <c r="O148" s="14"/>
      <c r="P148" s="14"/>
      <c r="Q148" s="14"/>
      <c r="R148" s="17">
        <v>5</v>
      </c>
      <c r="S148" s="17"/>
      <c r="T148" s="18"/>
      <c r="U148" s="14">
        <v>0</v>
      </c>
      <c r="V148" s="19" t="s">
        <v>530</v>
      </c>
      <c r="W148" s="19" t="s">
        <v>531</v>
      </c>
      <c r="X148" s="14" t="s">
        <v>520</v>
      </c>
    </row>
    <row r="149" spans="1:24" x14ac:dyDescent="0.25">
      <c r="A149" s="12" t="s">
        <v>529</v>
      </c>
      <c r="B149" s="13" t="s">
        <v>517</v>
      </c>
      <c r="C149" s="13" t="s">
        <v>455</v>
      </c>
      <c r="D149" s="70" t="str">
        <f>HYPERLINK(Tabulka482433[[#This Row],[Sloupec2]],Tabulka482433[[#This Row],[Sloupec1]])</f>
        <v>GoodWe GW29.9K-ET</v>
      </c>
      <c r="E149" s="14">
        <v>208290</v>
      </c>
      <c r="F149" s="14">
        <v>29.9</v>
      </c>
      <c r="G149" s="15" t="s">
        <v>456</v>
      </c>
      <c r="H149" s="15" t="s">
        <v>456</v>
      </c>
      <c r="I149" s="15">
        <v>2899</v>
      </c>
      <c r="J149" s="15" t="s">
        <v>456</v>
      </c>
      <c r="K149" s="15" t="s">
        <v>456</v>
      </c>
      <c r="L149" s="15" t="s">
        <v>456</v>
      </c>
      <c r="M149" s="16">
        <v>1</v>
      </c>
      <c r="N149" s="14"/>
      <c r="O149" s="14"/>
      <c r="P149" s="14"/>
      <c r="Q149" s="14"/>
      <c r="R149" s="17">
        <v>5</v>
      </c>
      <c r="S149" s="17"/>
      <c r="T149" s="18"/>
      <c r="U149" s="14">
        <v>0</v>
      </c>
      <c r="V149" s="19" t="s">
        <v>532</v>
      </c>
      <c r="W149" s="19" t="s">
        <v>533</v>
      </c>
      <c r="X149" s="14" t="s">
        <v>520</v>
      </c>
    </row>
    <row r="150" spans="1:24" x14ac:dyDescent="0.25">
      <c r="A150" s="12" t="s">
        <v>454</v>
      </c>
      <c r="B150" s="13" t="s">
        <v>517</v>
      </c>
      <c r="C150" s="13" t="s">
        <v>455</v>
      </c>
      <c r="D150" s="70" t="str">
        <f>HYPERLINK(Tabulka482433[[#This Row],[Sloupec2]],Tabulka482433[[#This Row],[Sloupec1]])</f>
        <v>GoodWe SET GoodWe GW10KN-ET + AEG AS-BBH1-10000/HV V2</v>
      </c>
      <c r="E150" s="14">
        <v>208006</v>
      </c>
      <c r="F150" s="14">
        <v>10</v>
      </c>
      <c r="G150" s="15" t="s">
        <v>456</v>
      </c>
      <c r="H150" s="15" t="s">
        <v>456</v>
      </c>
      <c r="I150" s="15">
        <v>2399</v>
      </c>
      <c r="J150" s="15" t="s">
        <v>456</v>
      </c>
      <c r="K150" s="15" t="s">
        <v>456</v>
      </c>
      <c r="L150" s="15" t="s">
        <v>456</v>
      </c>
      <c r="M150" s="16">
        <v>0</v>
      </c>
      <c r="N150" s="14"/>
      <c r="O150" s="14"/>
      <c r="P150" s="14"/>
      <c r="Q150" s="14"/>
      <c r="R150" s="17">
        <v>5</v>
      </c>
      <c r="S150" s="17"/>
      <c r="T150" s="18"/>
      <c r="U150" s="14">
        <v>0</v>
      </c>
      <c r="V150" s="19" t="s">
        <v>534</v>
      </c>
      <c r="W150" s="19" t="s">
        <v>535</v>
      </c>
      <c r="X150" s="14" t="s">
        <v>520</v>
      </c>
    </row>
    <row r="151" spans="1:24" x14ac:dyDescent="0.25">
      <c r="A151" s="12" t="s">
        <v>454</v>
      </c>
      <c r="B151" s="13" t="s">
        <v>517</v>
      </c>
      <c r="C151" s="13" t="s">
        <v>455</v>
      </c>
      <c r="D151" s="70" t="str">
        <f>HYPERLINK(Tabulka482433[[#This Row],[Sloupec2]],Tabulka482433[[#This Row],[Sloupec1]])</f>
        <v>GoodWe SET GoodWe GW10KN-ET + AEG AS-BBH1-10000/HV</v>
      </c>
      <c r="E151" s="14">
        <v>208007</v>
      </c>
      <c r="F151" s="14">
        <v>0</v>
      </c>
      <c r="G151" s="15" t="s">
        <v>456</v>
      </c>
      <c r="H151" s="15" t="s">
        <v>456</v>
      </c>
      <c r="I151" s="15">
        <v>2606.98</v>
      </c>
      <c r="J151" s="15" t="s">
        <v>456</v>
      </c>
      <c r="K151" s="15" t="s">
        <v>456</v>
      </c>
      <c r="L151" s="15" t="s">
        <v>456</v>
      </c>
      <c r="M151" s="16">
        <v>0</v>
      </c>
      <c r="N151" s="14"/>
      <c r="O151" s="14"/>
      <c r="P151" s="14"/>
      <c r="Q151" s="14"/>
      <c r="R151" s="17">
        <v>0</v>
      </c>
      <c r="S151" s="17"/>
      <c r="T151" s="18"/>
      <c r="U151" s="14">
        <v>0</v>
      </c>
      <c r="V151" s="19" t="str">
        <f>IF([1]!Tabulka48[[#This Row],[Kategorie]]="Panel",VLOOKUP([1]!Tabulka48[[#This Row],[PLU]],[1]Panely!C:AH,32,0),VLOOKUP([1]!Tabulka48[[#This Row],[PLU]],'[1]Baterky, stridace'!E:F,2,0))</f>
        <v>GoodWe SET GoodWe GW10KN-ET + AEG AS-BBH1-10000/HV</v>
      </c>
      <c r="W151" s="19" t="s">
        <v>1541</v>
      </c>
      <c r="X151" s="14" t="s">
        <v>520</v>
      </c>
    </row>
    <row r="152" spans="1:24" x14ac:dyDescent="0.25">
      <c r="A152" s="12" t="s">
        <v>454</v>
      </c>
      <c r="B152" s="13" t="s">
        <v>517</v>
      </c>
      <c r="C152" s="13" t="s">
        <v>536</v>
      </c>
      <c r="D152" s="70" t="str">
        <f>HYPERLINK(Tabulka482433[[#This Row],[Sloupec2]],Tabulka482433[[#This Row],[Sloupec1]])</f>
        <v>GoodWe SET GW10KN-ET, 11,4kWh battery</v>
      </c>
      <c r="E152" s="14">
        <v>208005</v>
      </c>
      <c r="F152" s="14">
        <v>10</v>
      </c>
      <c r="G152" s="15" t="s">
        <v>456</v>
      </c>
      <c r="H152" s="15" t="s">
        <v>456</v>
      </c>
      <c r="I152" s="15">
        <v>4272.74</v>
      </c>
      <c r="J152" s="15" t="s">
        <v>456</v>
      </c>
      <c r="K152" s="15" t="s">
        <v>456</v>
      </c>
      <c r="L152" s="15" t="s">
        <v>456</v>
      </c>
      <c r="M152" s="16">
        <v>0</v>
      </c>
      <c r="N152" s="14"/>
      <c r="O152" s="14"/>
      <c r="P152" s="14"/>
      <c r="Q152" s="14"/>
      <c r="R152" s="17">
        <v>0</v>
      </c>
      <c r="S152" s="17"/>
      <c r="T152" s="18"/>
      <c r="U152" s="14">
        <v>0</v>
      </c>
      <c r="V152" s="19" t="s">
        <v>537</v>
      </c>
      <c r="W152" s="19" t="s">
        <v>538</v>
      </c>
      <c r="X152" s="14" t="s">
        <v>539</v>
      </c>
    </row>
    <row r="153" spans="1:24" x14ac:dyDescent="0.25">
      <c r="A153" s="12" t="s">
        <v>454</v>
      </c>
      <c r="B153" s="13" t="s">
        <v>517</v>
      </c>
      <c r="C153" s="13" t="s">
        <v>536</v>
      </c>
      <c r="D153" s="70" t="str">
        <f>HYPERLINK(Tabulka482433[[#This Row],[Sloupec2]],Tabulka482433[[#This Row],[Sloupec1]])</f>
        <v>GoodWe SET GW15K-ET, 16,6kWh battery</v>
      </c>
      <c r="E153" s="14">
        <v>208001</v>
      </c>
      <c r="F153" s="14">
        <v>15</v>
      </c>
      <c r="G153" s="15" t="s">
        <v>456</v>
      </c>
      <c r="H153" s="15" t="s">
        <v>456</v>
      </c>
      <c r="I153" s="15">
        <v>6868.57</v>
      </c>
      <c r="J153" s="15" t="s">
        <v>456</v>
      </c>
      <c r="K153" s="15" t="s">
        <v>456</v>
      </c>
      <c r="L153" s="15" t="s">
        <v>456</v>
      </c>
      <c r="M153" s="16">
        <v>0</v>
      </c>
      <c r="N153" s="14"/>
      <c r="O153" s="14"/>
      <c r="P153" s="14"/>
      <c r="Q153" s="14"/>
      <c r="R153" s="17">
        <v>5</v>
      </c>
      <c r="S153" s="17"/>
      <c r="T153" s="18"/>
      <c r="U153" s="14">
        <v>0</v>
      </c>
      <c r="V153" s="19" t="s">
        <v>540</v>
      </c>
      <c r="W153" s="19" t="s">
        <v>541</v>
      </c>
      <c r="X153" s="14" t="s">
        <v>542</v>
      </c>
    </row>
    <row r="154" spans="1:24" x14ac:dyDescent="0.25">
      <c r="A154" s="12" t="s">
        <v>454</v>
      </c>
      <c r="B154" s="13" t="s">
        <v>517</v>
      </c>
      <c r="C154" s="13" t="s">
        <v>24</v>
      </c>
      <c r="D154" s="70" t="str">
        <f>HYPERLINK(Tabulka482433[[#This Row],[Sloupec2]],Tabulka482433[[#This Row],[Sloupec1]])</f>
        <v>GoodWe Smart Meter GM3000</v>
      </c>
      <c r="E154" s="14">
        <v>508101</v>
      </c>
      <c r="F154" s="14">
        <v>0</v>
      </c>
      <c r="G154" s="15" t="s">
        <v>456</v>
      </c>
      <c r="H154" s="15" t="s">
        <v>456</v>
      </c>
      <c r="I154" s="15">
        <v>133.55000000000001</v>
      </c>
      <c r="J154" s="15" t="s">
        <v>456</v>
      </c>
      <c r="K154" s="15" t="s">
        <v>456</v>
      </c>
      <c r="L154" s="15" t="s">
        <v>456</v>
      </c>
      <c r="M154" s="16">
        <v>8</v>
      </c>
      <c r="N154" s="14"/>
      <c r="O154" s="14"/>
      <c r="P154" s="14"/>
      <c r="Q154" s="14"/>
      <c r="R154" s="17">
        <v>2</v>
      </c>
      <c r="S154" s="17"/>
      <c r="T154" s="18"/>
      <c r="U154" s="14">
        <v>0</v>
      </c>
      <c r="V154" s="19" t="s">
        <v>543</v>
      </c>
      <c r="W154" s="19" t="s">
        <v>544</v>
      </c>
      <c r="X154" s="14" t="s">
        <v>471</v>
      </c>
    </row>
    <row r="155" spans="1:24" x14ac:dyDescent="0.25">
      <c r="A155" s="12" t="s">
        <v>454</v>
      </c>
      <c r="B155" s="13" t="s">
        <v>517</v>
      </c>
      <c r="C155" s="13" t="s">
        <v>24</v>
      </c>
      <c r="D155" s="70" t="str">
        <f>HYPERLINK(Tabulka482433[[#This Row],[Sloupec2]],Tabulka482433[[#This Row],[Sloupec1]])</f>
        <v>Goodwe Data Logging Stick Wifi/Lan</v>
      </c>
      <c r="E155" s="14">
        <v>508103</v>
      </c>
      <c r="F155" s="14">
        <v>0</v>
      </c>
      <c r="G155" s="15" t="s">
        <v>456</v>
      </c>
      <c r="H155" s="15" t="s">
        <v>456</v>
      </c>
      <c r="I155" s="15">
        <v>33.479999999999997</v>
      </c>
      <c r="J155" s="15" t="s">
        <v>456</v>
      </c>
      <c r="K155" s="15" t="s">
        <v>456</v>
      </c>
      <c r="L155" s="15" t="s">
        <v>456</v>
      </c>
      <c r="M155" s="16">
        <v>4</v>
      </c>
      <c r="N155" s="14"/>
      <c r="O155" s="14"/>
      <c r="P155" s="14"/>
      <c r="Q155" s="14"/>
      <c r="R155" s="17">
        <v>2</v>
      </c>
      <c r="S155" s="17"/>
      <c r="T155" s="18"/>
      <c r="U155" s="14">
        <v>0</v>
      </c>
      <c r="V155" s="19" t="s">
        <v>545</v>
      </c>
      <c r="W155" s="19" t="s">
        <v>546</v>
      </c>
      <c r="X155" s="14" t="s">
        <v>471</v>
      </c>
    </row>
    <row r="156" spans="1:24" x14ac:dyDescent="0.25">
      <c r="A156" s="12" t="s">
        <v>454</v>
      </c>
      <c r="B156" s="13" t="s">
        <v>517</v>
      </c>
      <c r="C156" s="13" t="s">
        <v>24</v>
      </c>
      <c r="D156" s="70" t="str">
        <f>HYPERLINK(Tabulka482433[[#This Row],[Sloupec2]],Tabulka482433[[#This Row],[Sloupec1]])</f>
        <v>Goodwe Data Logging Stick Wifi/Lan/BT</v>
      </c>
      <c r="E156" s="14">
        <v>508105</v>
      </c>
      <c r="F156" s="14">
        <v>0</v>
      </c>
      <c r="G156" s="15" t="s">
        <v>456</v>
      </c>
      <c r="H156" s="15" t="s">
        <v>456</v>
      </c>
      <c r="I156" s="15">
        <v>29.66</v>
      </c>
      <c r="J156" s="15" t="s">
        <v>456</v>
      </c>
      <c r="K156" s="15" t="s">
        <v>456</v>
      </c>
      <c r="L156" s="15" t="s">
        <v>456</v>
      </c>
      <c r="M156" s="16">
        <v>15</v>
      </c>
      <c r="N156" s="14"/>
      <c r="O156" s="14"/>
      <c r="P156" s="14"/>
      <c r="Q156" s="14"/>
      <c r="R156" s="17">
        <v>2</v>
      </c>
      <c r="S156" s="17"/>
      <c r="T156" s="18"/>
      <c r="U156" s="14">
        <v>0</v>
      </c>
      <c r="V156" s="19" t="s">
        <v>547</v>
      </c>
      <c r="W156" s="19" t="s">
        <v>548</v>
      </c>
      <c r="X156" s="14">
        <v>0</v>
      </c>
    </row>
    <row r="157" spans="1:24" x14ac:dyDescent="0.25">
      <c r="A157" s="12" t="s">
        <v>454</v>
      </c>
      <c r="B157" s="13" t="s">
        <v>443</v>
      </c>
      <c r="C157" s="13" t="s">
        <v>549</v>
      </c>
      <c r="D157" s="70" t="str">
        <f>HYPERLINK(Tabulka482433[[#This Row],[Sloupec2]],Tabulka482433[[#This Row],[Sloupec1]])</f>
        <v>Growatt microinverter NEO 800M-X (WIFI)</v>
      </c>
      <c r="E157" s="14">
        <v>209080</v>
      </c>
      <c r="F157" s="14">
        <v>0.8</v>
      </c>
      <c r="G157" s="15" t="s">
        <v>456</v>
      </c>
      <c r="H157" s="15" t="s">
        <v>456</v>
      </c>
      <c r="I157" s="15">
        <v>95.7</v>
      </c>
      <c r="J157" s="15" t="s">
        <v>456</v>
      </c>
      <c r="K157" s="15" t="s">
        <v>456</v>
      </c>
      <c r="L157" s="15" t="s">
        <v>456</v>
      </c>
      <c r="M157" s="16">
        <v>67</v>
      </c>
      <c r="N157" s="14"/>
      <c r="O157" s="14"/>
      <c r="P157" s="14"/>
      <c r="Q157" s="14"/>
      <c r="R157" s="17">
        <v>12</v>
      </c>
      <c r="S157" s="17"/>
      <c r="T157" s="18"/>
      <c r="U157" s="14">
        <v>0</v>
      </c>
      <c r="V157" s="19" t="s">
        <v>550</v>
      </c>
      <c r="W157" s="19" t="s">
        <v>551</v>
      </c>
      <c r="X157" s="14" t="s">
        <v>552</v>
      </c>
    </row>
    <row r="158" spans="1:24" x14ac:dyDescent="0.25">
      <c r="A158" s="12" t="s">
        <v>454</v>
      </c>
      <c r="B158" s="13" t="s">
        <v>443</v>
      </c>
      <c r="C158" s="13" t="s">
        <v>549</v>
      </c>
      <c r="D158" s="70" t="str">
        <f>HYPERLINK(Tabulka482433[[#This Row],[Sloupec2]],Tabulka482433[[#This Row],[Sloupec1]])</f>
        <v>Growattt SET NEO 800M-X + Power cord 5m + Growatt Noah 2000</v>
      </c>
      <c r="E158" s="14">
        <v>209039</v>
      </c>
      <c r="F158" s="14">
        <v>0.8</v>
      </c>
      <c r="G158" s="15" t="s">
        <v>456</v>
      </c>
      <c r="H158" s="15" t="s">
        <v>456</v>
      </c>
      <c r="I158" s="15">
        <v>522.08000000000004</v>
      </c>
      <c r="J158" s="15" t="s">
        <v>456</v>
      </c>
      <c r="K158" s="15" t="s">
        <v>456</v>
      </c>
      <c r="L158" s="15" t="s">
        <v>456</v>
      </c>
      <c r="M158" s="16">
        <v>0</v>
      </c>
      <c r="N158" s="14"/>
      <c r="O158" s="14"/>
      <c r="P158" s="14"/>
      <c r="Q158" s="14"/>
      <c r="R158" s="17">
        <v>0</v>
      </c>
      <c r="S158" s="17"/>
      <c r="T158" s="18"/>
      <c r="U158" s="14">
        <v>0</v>
      </c>
      <c r="V158" s="19" t="s">
        <v>553</v>
      </c>
      <c r="W158" s="19" t="s">
        <v>554</v>
      </c>
      <c r="X158" s="14" t="s">
        <v>555</v>
      </c>
    </row>
    <row r="159" spans="1:24" x14ac:dyDescent="0.25">
      <c r="A159" s="12" t="s">
        <v>454</v>
      </c>
      <c r="B159" s="13" t="s">
        <v>443</v>
      </c>
      <c r="C159" s="13" t="s">
        <v>549</v>
      </c>
      <c r="D159" s="70" t="str">
        <f>HYPERLINK(Tabulka482433[[#This Row],[Sloupec2]],Tabulka482433[[#This Row],[Sloupec1]])</f>
        <v>Growatt MIC2000TL-X</v>
      </c>
      <c r="E159" s="14">
        <v>209020</v>
      </c>
      <c r="F159" s="14">
        <v>2</v>
      </c>
      <c r="G159" s="15" t="s">
        <v>456</v>
      </c>
      <c r="H159" s="15" t="s">
        <v>456</v>
      </c>
      <c r="I159" s="15">
        <v>111.1</v>
      </c>
      <c r="J159" s="15" t="s">
        <v>456</v>
      </c>
      <c r="K159" s="15" t="s">
        <v>456</v>
      </c>
      <c r="L159" s="15" t="s">
        <v>456</v>
      </c>
      <c r="M159" s="16">
        <v>0</v>
      </c>
      <c r="N159" s="14"/>
      <c r="O159" s="14"/>
      <c r="P159" s="14"/>
      <c r="Q159" s="14"/>
      <c r="R159" s="17">
        <v>10</v>
      </c>
      <c r="S159" s="17"/>
      <c r="T159" s="18"/>
      <c r="U159" s="14">
        <v>0</v>
      </c>
      <c r="V159" s="19" t="s">
        <v>556</v>
      </c>
      <c r="W159" s="19" t="s">
        <v>557</v>
      </c>
      <c r="X159" s="14" t="s">
        <v>558</v>
      </c>
    </row>
    <row r="160" spans="1:24" x14ac:dyDescent="0.25">
      <c r="A160" s="12" t="s">
        <v>454</v>
      </c>
      <c r="B160" s="13" t="s">
        <v>443</v>
      </c>
      <c r="C160" s="13" t="s">
        <v>549</v>
      </c>
      <c r="D160" s="70" t="str">
        <f>HYPERLINK(Tabulka482433[[#This Row],[Sloupec2]],Tabulka482433[[#This Row],[Sloupec1]])</f>
        <v>Growatt MIC2500TL-X</v>
      </c>
      <c r="E160" s="14">
        <v>209021</v>
      </c>
      <c r="F160" s="14">
        <v>2.5</v>
      </c>
      <c r="G160" s="15" t="s">
        <v>456</v>
      </c>
      <c r="H160" s="15" t="s">
        <v>456</v>
      </c>
      <c r="I160" s="15">
        <v>290.39999999999998</v>
      </c>
      <c r="J160" s="15" t="s">
        <v>456</v>
      </c>
      <c r="K160" s="15" t="s">
        <v>456</v>
      </c>
      <c r="L160" s="15" t="s">
        <v>456</v>
      </c>
      <c r="M160" s="16">
        <v>0</v>
      </c>
      <c r="N160" s="14"/>
      <c r="O160" s="14"/>
      <c r="P160" s="14"/>
      <c r="Q160" s="14"/>
      <c r="R160" s="17">
        <v>10</v>
      </c>
      <c r="S160" s="17"/>
      <c r="T160" s="18"/>
      <c r="U160" s="14">
        <v>0</v>
      </c>
      <c r="V160" s="19" t="s">
        <v>559</v>
      </c>
      <c r="W160" s="19" t="s">
        <v>560</v>
      </c>
      <c r="X160" s="14" t="s">
        <v>558</v>
      </c>
    </row>
    <row r="161" spans="1:24" x14ac:dyDescent="0.25">
      <c r="A161" s="12" t="s">
        <v>454</v>
      </c>
      <c r="B161" s="13" t="s">
        <v>443</v>
      </c>
      <c r="C161" s="13" t="s">
        <v>549</v>
      </c>
      <c r="D161" s="70" t="str">
        <f>HYPERLINK(Tabulka482433[[#This Row],[Sloupec2]],Tabulka482433[[#This Row],[Sloupec1]])</f>
        <v>Growatt MIN2500TL-X</v>
      </c>
      <c r="E161" s="14">
        <v>209022</v>
      </c>
      <c r="F161" s="14">
        <v>2.5</v>
      </c>
      <c r="G161" s="15" t="s">
        <v>456</v>
      </c>
      <c r="H161" s="15" t="s">
        <v>456</v>
      </c>
      <c r="I161" s="15">
        <v>249</v>
      </c>
      <c r="J161" s="15" t="s">
        <v>456</v>
      </c>
      <c r="K161" s="15" t="s">
        <v>456</v>
      </c>
      <c r="L161" s="15" t="s">
        <v>456</v>
      </c>
      <c r="M161" s="16">
        <v>4</v>
      </c>
      <c r="N161" s="14"/>
      <c r="O161" s="14"/>
      <c r="P161" s="14"/>
      <c r="Q161" s="14"/>
      <c r="R161" s="17">
        <v>10</v>
      </c>
      <c r="S161" s="17"/>
      <c r="T161" s="18"/>
      <c r="U161" s="14">
        <v>0</v>
      </c>
      <c r="V161" s="19" t="s">
        <v>561</v>
      </c>
      <c r="W161" s="19" t="s">
        <v>562</v>
      </c>
      <c r="X161" s="14" t="s">
        <v>558</v>
      </c>
    </row>
    <row r="162" spans="1:24" x14ac:dyDescent="0.25">
      <c r="A162" s="12" t="s">
        <v>454</v>
      </c>
      <c r="B162" s="13" t="s">
        <v>443</v>
      </c>
      <c r="C162" s="13" t="s">
        <v>549</v>
      </c>
      <c r="D162" s="70" t="str">
        <f>HYPERLINK(Tabulka482433[[#This Row],[Sloupec2]],Tabulka482433[[#This Row],[Sloupec1]])</f>
        <v>Growatt MIC3300TL-X</v>
      </c>
      <c r="E162" s="14">
        <v>209031</v>
      </c>
      <c r="F162" s="14">
        <v>3</v>
      </c>
      <c r="G162" s="15" t="s">
        <v>456</v>
      </c>
      <c r="H162" s="15" t="s">
        <v>456</v>
      </c>
      <c r="I162" s="15">
        <v>343.2</v>
      </c>
      <c r="J162" s="15" t="s">
        <v>456</v>
      </c>
      <c r="K162" s="15" t="s">
        <v>456</v>
      </c>
      <c r="L162" s="15" t="s">
        <v>456</v>
      </c>
      <c r="M162" s="16">
        <v>11</v>
      </c>
      <c r="N162" s="14"/>
      <c r="O162" s="14"/>
      <c r="P162" s="14"/>
      <c r="Q162" s="14"/>
      <c r="R162" s="17">
        <v>10</v>
      </c>
      <c r="S162" s="17"/>
      <c r="T162" s="18"/>
      <c r="U162" s="14">
        <v>0</v>
      </c>
      <c r="V162" s="19" t="s">
        <v>563</v>
      </c>
      <c r="W162" s="19" t="s">
        <v>564</v>
      </c>
      <c r="X162" s="14" t="s">
        <v>558</v>
      </c>
    </row>
    <row r="163" spans="1:24" x14ac:dyDescent="0.25">
      <c r="A163" s="12" t="s">
        <v>454</v>
      </c>
      <c r="B163" s="13" t="s">
        <v>443</v>
      </c>
      <c r="C163" s="13" t="s">
        <v>549</v>
      </c>
      <c r="D163" s="70" t="str">
        <f>HYPERLINK(Tabulka482433[[#This Row],[Sloupec2]],Tabulka482433[[#This Row],[Sloupec1]])</f>
        <v>Growatt MIN3600TL-XE</v>
      </c>
      <c r="E163" s="14">
        <v>209032</v>
      </c>
      <c r="F163" s="14">
        <v>3</v>
      </c>
      <c r="G163" s="15" t="s">
        <v>456</v>
      </c>
      <c r="H163" s="15" t="s">
        <v>456</v>
      </c>
      <c r="I163" s="15">
        <v>431.2</v>
      </c>
      <c r="J163" s="15" t="s">
        <v>456</v>
      </c>
      <c r="K163" s="15" t="s">
        <v>456</v>
      </c>
      <c r="L163" s="15" t="s">
        <v>456</v>
      </c>
      <c r="M163" s="16">
        <v>63</v>
      </c>
      <c r="N163" s="14"/>
      <c r="O163" s="14"/>
      <c r="P163" s="14"/>
      <c r="Q163" s="14"/>
      <c r="R163" s="17">
        <v>10</v>
      </c>
      <c r="S163" s="17"/>
      <c r="T163" s="18"/>
      <c r="U163" s="14">
        <v>0</v>
      </c>
      <c r="V163" s="19" t="s">
        <v>565</v>
      </c>
      <c r="W163" s="19" t="s">
        <v>566</v>
      </c>
      <c r="X163" s="14" t="s">
        <v>558</v>
      </c>
    </row>
    <row r="164" spans="1:24" x14ac:dyDescent="0.25">
      <c r="A164" s="12" t="s">
        <v>454</v>
      </c>
      <c r="B164" s="13" t="s">
        <v>443</v>
      </c>
      <c r="C164" s="13" t="s">
        <v>567</v>
      </c>
      <c r="D164" s="70" t="str">
        <f>HYPERLINK(Tabulka482433[[#This Row],[Sloupec2]],Tabulka482433[[#This Row],[Sloupec1]])</f>
        <v>Growatt MIN4200TL-XH</v>
      </c>
      <c r="E164" s="14">
        <v>209040</v>
      </c>
      <c r="F164" s="14">
        <v>4.2</v>
      </c>
      <c r="G164" s="15" t="s">
        <v>456</v>
      </c>
      <c r="H164" s="15" t="s">
        <v>456</v>
      </c>
      <c r="I164" s="15">
        <v>484</v>
      </c>
      <c r="J164" s="15" t="s">
        <v>456</v>
      </c>
      <c r="K164" s="15" t="s">
        <v>456</v>
      </c>
      <c r="L164" s="15" t="s">
        <v>456</v>
      </c>
      <c r="M164" s="16">
        <v>6</v>
      </c>
      <c r="N164" s="14"/>
      <c r="O164" s="14"/>
      <c r="P164" s="14"/>
      <c r="Q164" s="14"/>
      <c r="R164" s="17">
        <v>10</v>
      </c>
      <c r="S164" s="17"/>
      <c r="T164" s="18"/>
      <c r="U164" s="14">
        <v>0</v>
      </c>
      <c r="V164" s="19" t="s">
        <v>568</v>
      </c>
      <c r="W164" s="19" t="s">
        <v>569</v>
      </c>
      <c r="X164" s="14" t="s">
        <v>558</v>
      </c>
    </row>
    <row r="165" spans="1:24" x14ac:dyDescent="0.25">
      <c r="A165" s="12" t="s">
        <v>454</v>
      </c>
      <c r="B165" s="13" t="s">
        <v>443</v>
      </c>
      <c r="C165" s="13" t="s">
        <v>549</v>
      </c>
      <c r="D165" s="70" t="str">
        <f>HYPERLINK(Tabulka482433[[#This Row],[Sloupec2]],Tabulka482433[[#This Row],[Sloupec1]])</f>
        <v>Growattt MIN6000 TL-XH</v>
      </c>
      <c r="E165" s="14">
        <v>209060</v>
      </c>
      <c r="F165" s="14">
        <v>6</v>
      </c>
      <c r="G165" s="15" t="s">
        <v>456</v>
      </c>
      <c r="H165" s="15" t="s">
        <v>456</v>
      </c>
      <c r="I165" s="15">
        <v>555.5</v>
      </c>
      <c r="J165" s="15" t="s">
        <v>456</v>
      </c>
      <c r="K165" s="15" t="s">
        <v>456</v>
      </c>
      <c r="L165" s="15" t="s">
        <v>456</v>
      </c>
      <c r="M165" s="16">
        <v>3</v>
      </c>
      <c r="N165" s="14"/>
      <c r="O165" s="14"/>
      <c r="P165" s="14"/>
      <c r="Q165" s="14"/>
      <c r="R165" s="17">
        <v>10</v>
      </c>
      <c r="S165" s="17"/>
      <c r="T165" s="18"/>
      <c r="U165" s="14">
        <v>0</v>
      </c>
      <c r="V165" s="19" t="s">
        <v>570</v>
      </c>
      <c r="W165" s="19" t="s">
        <v>571</v>
      </c>
      <c r="X165" s="14" t="s">
        <v>558</v>
      </c>
    </row>
    <row r="166" spans="1:24" x14ac:dyDescent="0.25">
      <c r="A166" s="12" t="s">
        <v>454</v>
      </c>
      <c r="B166" s="13" t="s">
        <v>443</v>
      </c>
      <c r="C166" s="13" t="s">
        <v>572</v>
      </c>
      <c r="D166" s="70" t="str">
        <f>HYPERLINK(Tabulka482433[[#This Row],[Sloupec2]],Tabulka482433[[#This Row],[Sloupec1]])</f>
        <v>Growattt SET MIN6000 TL-XH 7,5 kWh battery</v>
      </c>
      <c r="E166" s="14">
        <v>209038</v>
      </c>
      <c r="F166" s="14">
        <v>6</v>
      </c>
      <c r="G166" s="15" t="s">
        <v>456</v>
      </c>
      <c r="H166" s="15" t="s">
        <v>456</v>
      </c>
      <c r="I166" s="15">
        <v>2229.65</v>
      </c>
      <c r="J166" s="15" t="s">
        <v>456</v>
      </c>
      <c r="K166" s="15" t="s">
        <v>456</v>
      </c>
      <c r="L166" s="15" t="s">
        <v>456</v>
      </c>
      <c r="M166" s="16">
        <v>0</v>
      </c>
      <c r="N166" s="14"/>
      <c r="O166" s="14"/>
      <c r="P166" s="14"/>
      <c r="Q166" s="14"/>
      <c r="R166" s="17">
        <v>0</v>
      </c>
      <c r="S166" s="17"/>
      <c r="T166" s="18"/>
      <c r="U166" s="14">
        <v>0</v>
      </c>
      <c r="V166" s="19" t="s">
        <v>573</v>
      </c>
      <c r="W166" s="19" t="s">
        <v>574</v>
      </c>
      <c r="X166" s="14" t="s">
        <v>575</v>
      </c>
    </row>
    <row r="167" spans="1:24" x14ac:dyDescent="0.25">
      <c r="A167" s="12" t="s">
        <v>454</v>
      </c>
      <c r="B167" s="13" t="s">
        <v>443</v>
      </c>
      <c r="C167" s="13" t="s">
        <v>576</v>
      </c>
      <c r="D167" s="70" t="str">
        <f>HYPERLINK(Tabulka482433[[#This Row],[Sloupec2]],Tabulka482433[[#This Row],[Sloupec1]])</f>
        <v>Growatt MOD5000TL3-X</v>
      </c>
      <c r="E167" s="14">
        <v>209052</v>
      </c>
      <c r="F167" s="14">
        <v>5</v>
      </c>
      <c r="G167" s="15" t="s">
        <v>456</v>
      </c>
      <c r="H167" s="15" t="s">
        <v>456</v>
      </c>
      <c r="I167" s="15">
        <v>522.5</v>
      </c>
      <c r="J167" s="15" t="s">
        <v>456</v>
      </c>
      <c r="K167" s="15" t="s">
        <v>456</v>
      </c>
      <c r="L167" s="15" t="s">
        <v>456</v>
      </c>
      <c r="M167" s="16">
        <v>1</v>
      </c>
      <c r="N167" s="14"/>
      <c r="O167" s="14"/>
      <c r="P167" s="14"/>
      <c r="Q167" s="14"/>
      <c r="R167" s="17">
        <v>10</v>
      </c>
      <c r="S167" s="17"/>
      <c r="T167" s="18"/>
      <c r="U167" s="14">
        <v>0</v>
      </c>
      <c r="V167" s="19" t="s">
        <v>577</v>
      </c>
      <c r="W167" s="19" t="s">
        <v>578</v>
      </c>
      <c r="X167" s="14" t="s">
        <v>579</v>
      </c>
    </row>
    <row r="168" spans="1:24" x14ac:dyDescent="0.25">
      <c r="A168" s="12" t="s">
        <v>454</v>
      </c>
      <c r="B168" s="13" t="s">
        <v>443</v>
      </c>
      <c r="C168" s="13" t="s">
        <v>576</v>
      </c>
      <c r="D168" s="70" t="str">
        <f>HYPERLINK(Tabulka482433[[#This Row],[Sloupec2]],Tabulka482433[[#This Row],[Sloupec1]])</f>
        <v>Growatt MOD8000TL3-X</v>
      </c>
      <c r="E168" s="14">
        <v>209082</v>
      </c>
      <c r="F168" s="14">
        <v>8</v>
      </c>
      <c r="G168" s="15" t="s">
        <v>456</v>
      </c>
      <c r="H168" s="15" t="s">
        <v>456</v>
      </c>
      <c r="I168" s="15">
        <v>564.29999999999995</v>
      </c>
      <c r="J168" s="15" t="s">
        <v>456</v>
      </c>
      <c r="K168" s="15" t="s">
        <v>456</v>
      </c>
      <c r="L168" s="15" t="s">
        <v>456</v>
      </c>
      <c r="M168" s="16">
        <v>1</v>
      </c>
      <c r="N168" s="14"/>
      <c r="O168" s="14"/>
      <c r="P168" s="14"/>
      <c r="Q168" s="14"/>
      <c r="R168" s="17">
        <v>10</v>
      </c>
      <c r="S168" s="17"/>
      <c r="T168" s="18"/>
      <c r="U168" s="14">
        <v>0</v>
      </c>
      <c r="V168" s="19" t="s">
        <v>580</v>
      </c>
      <c r="W168" s="19" t="s">
        <v>581</v>
      </c>
      <c r="X168" s="14" t="s">
        <v>579</v>
      </c>
    </row>
    <row r="169" spans="1:24" x14ac:dyDescent="0.25">
      <c r="A169" s="12" t="s">
        <v>454</v>
      </c>
      <c r="B169" s="13" t="s">
        <v>443</v>
      </c>
      <c r="C169" s="13" t="s">
        <v>576</v>
      </c>
      <c r="D169" s="70" t="str">
        <f>HYPERLINK(Tabulka482433[[#This Row],[Sloupec2]],Tabulka482433[[#This Row],[Sloupec1]])</f>
        <v>Growatt MOD 10KTL3-XH</v>
      </c>
      <c r="E169" s="14">
        <v>209105</v>
      </c>
      <c r="F169" s="14">
        <v>10</v>
      </c>
      <c r="G169" s="15" t="s">
        <v>456</v>
      </c>
      <c r="H169" s="15" t="s">
        <v>456</v>
      </c>
      <c r="I169" s="15">
        <v>892.5</v>
      </c>
      <c r="J169" s="15" t="s">
        <v>456</v>
      </c>
      <c r="K169" s="15" t="s">
        <v>456</v>
      </c>
      <c r="L169" s="15" t="s">
        <v>456</v>
      </c>
      <c r="M169" s="16">
        <v>1</v>
      </c>
      <c r="N169" s="14"/>
      <c r="O169" s="14"/>
      <c r="P169" s="14"/>
      <c r="Q169" s="14"/>
      <c r="R169" s="17">
        <v>10</v>
      </c>
      <c r="S169" s="17"/>
      <c r="T169" s="18"/>
      <c r="U169" s="14">
        <v>0</v>
      </c>
      <c r="V169" s="19" t="s">
        <v>582</v>
      </c>
      <c r="W169" s="19" t="s">
        <v>583</v>
      </c>
      <c r="X169" s="14" t="s">
        <v>579</v>
      </c>
    </row>
    <row r="170" spans="1:24" x14ac:dyDescent="0.25">
      <c r="A170" s="12" t="s">
        <v>454</v>
      </c>
      <c r="B170" s="13" t="s">
        <v>443</v>
      </c>
      <c r="C170" s="13" t="s">
        <v>576</v>
      </c>
      <c r="D170" s="70" t="str">
        <f>HYPERLINK(Tabulka482433[[#This Row],[Sloupec2]],Tabulka482433[[#This Row],[Sloupec1]])</f>
        <v>Growatt MOD15KTL3-X</v>
      </c>
      <c r="E170" s="14">
        <v>209152</v>
      </c>
      <c r="F170" s="14">
        <v>15</v>
      </c>
      <c r="G170" s="15" t="s">
        <v>456</v>
      </c>
      <c r="H170" s="15" t="s">
        <v>456</v>
      </c>
      <c r="I170" s="15">
        <v>790.9</v>
      </c>
      <c r="J170" s="15" t="s">
        <v>456</v>
      </c>
      <c r="K170" s="15" t="s">
        <v>456</v>
      </c>
      <c r="L170" s="15" t="s">
        <v>456</v>
      </c>
      <c r="M170" s="16">
        <v>9</v>
      </c>
      <c r="N170" s="14"/>
      <c r="O170" s="14"/>
      <c r="P170" s="14"/>
      <c r="Q170" s="14"/>
      <c r="R170" s="17">
        <v>10</v>
      </c>
      <c r="S170" s="17"/>
      <c r="T170" s="18"/>
      <c r="U170" s="14">
        <v>0</v>
      </c>
      <c r="V170" s="19" t="s">
        <v>584</v>
      </c>
      <c r="W170" s="19" t="s">
        <v>585</v>
      </c>
      <c r="X170" s="14" t="s">
        <v>579</v>
      </c>
    </row>
    <row r="171" spans="1:24" x14ac:dyDescent="0.25">
      <c r="A171" s="12" t="s">
        <v>529</v>
      </c>
      <c r="B171" s="13" t="s">
        <v>443</v>
      </c>
      <c r="C171" s="13" t="s">
        <v>576</v>
      </c>
      <c r="D171" s="70" t="str">
        <f>HYPERLINK(Tabulka482433[[#This Row],[Sloupec2]],Tabulka482433[[#This Row],[Sloupec1]])</f>
        <v>Growatt MID20KTL3-X</v>
      </c>
      <c r="E171" s="14">
        <v>209201</v>
      </c>
      <c r="F171" s="14">
        <v>20</v>
      </c>
      <c r="G171" s="15" t="s">
        <v>456</v>
      </c>
      <c r="H171" s="15" t="s">
        <v>456</v>
      </c>
      <c r="I171" s="15">
        <v>867.9</v>
      </c>
      <c r="J171" s="15" t="s">
        <v>456</v>
      </c>
      <c r="K171" s="15" t="s">
        <v>456</v>
      </c>
      <c r="L171" s="15" t="s">
        <v>456</v>
      </c>
      <c r="M171" s="16">
        <v>3</v>
      </c>
      <c r="N171" s="14"/>
      <c r="O171" s="14"/>
      <c r="P171" s="14"/>
      <c r="Q171" s="14"/>
      <c r="R171" s="17">
        <v>10</v>
      </c>
      <c r="S171" s="17"/>
      <c r="T171" s="18"/>
      <c r="U171" s="14">
        <v>0</v>
      </c>
      <c r="V171" s="19" t="s">
        <v>586</v>
      </c>
      <c r="W171" s="19" t="s">
        <v>587</v>
      </c>
      <c r="X171" s="14" t="s">
        <v>579</v>
      </c>
    </row>
    <row r="172" spans="1:24" x14ac:dyDescent="0.25">
      <c r="A172" s="12" t="s">
        <v>529</v>
      </c>
      <c r="B172" s="13" t="s">
        <v>443</v>
      </c>
      <c r="C172" s="13" t="s">
        <v>576</v>
      </c>
      <c r="D172" s="70" t="str">
        <f>HYPERLINK(Tabulka482433[[#This Row],[Sloupec2]],Tabulka482433[[#This Row],[Sloupec1]])</f>
        <v>Growatt MID25KTL3-X1</v>
      </c>
      <c r="E172" s="14">
        <v>209251</v>
      </c>
      <c r="F172" s="14">
        <v>25</v>
      </c>
      <c r="G172" s="15" t="s">
        <v>456</v>
      </c>
      <c r="H172" s="15" t="s">
        <v>456</v>
      </c>
      <c r="I172" s="15">
        <v>550</v>
      </c>
      <c r="J172" s="15" t="s">
        <v>456</v>
      </c>
      <c r="K172" s="15" t="s">
        <v>456</v>
      </c>
      <c r="L172" s="15" t="s">
        <v>456</v>
      </c>
      <c r="M172" s="16">
        <v>292</v>
      </c>
      <c r="N172" s="14"/>
      <c r="O172" s="14"/>
      <c r="P172" s="14"/>
      <c r="Q172" s="14"/>
      <c r="R172" s="17">
        <v>5</v>
      </c>
      <c r="S172" s="17"/>
      <c r="T172" s="18"/>
      <c r="U172" s="14">
        <v>0</v>
      </c>
      <c r="V172" s="19" t="s">
        <v>588</v>
      </c>
      <c r="W172" s="19" t="s">
        <v>589</v>
      </c>
      <c r="X172" s="14" t="s">
        <v>579</v>
      </c>
    </row>
    <row r="173" spans="1:24" x14ac:dyDescent="0.25">
      <c r="A173" s="12" t="s">
        <v>529</v>
      </c>
      <c r="B173" s="13" t="s">
        <v>443</v>
      </c>
      <c r="C173" s="13" t="s">
        <v>576</v>
      </c>
      <c r="D173" s="70" t="str">
        <f>HYPERLINK(Tabulka482433[[#This Row],[Sloupec2]],Tabulka482433[[#This Row],[Sloupec1]])</f>
        <v>Growatt MID 30KTL3-X</v>
      </c>
      <c r="E173" s="14">
        <v>209301</v>
      </c>
      <c r="F173" s="14">
        <v>30</v>
      </c>
      <c r="G173" s="15" t="s">
        <v>456</v>
      </c>
      <c r="H173" s="15" t="s">
        <v>456</v>
      </c>
      <c r="I173" s="15">
        <v>986.7</v>
      </c>
      <c r="J173" s="15" t="s">
        <v>456</v>
      </c>
      <c r="K173" s="15" t="s">
        <v>456</v>
      </c>
      <c r="L173" s="15" t="s">
        <v>456</v>
      </c>
      <c r="M173" s="16">
        <v>8</v>
      </c>
      <c r="N173" s="14"/>
      <c r="O173" s="14"/>
      <c r="P173" s="14"/>
      <c r="Q173" s="14"/>
      <c r="R173" s="17">
        <v>5</v>
      </c>
      <c r="S173" s="17"/>
      <c r="T173" s="18"/>
      <c r="U173" s="14">
        <v>0</v>
      </c>
      <c r="V173" s="19" t="s">
        <v>590</v>
      </c>
      <c r="W173" s="19" t="s">
        <v>591</v>
      </c>
      <c r="X173" s="14" t="s">
        <v>579</v>
      </c>
    </row>
    <row r="174" spans="1:24" x14ac:dyDescent="0.25">
      <c r="A174" s="12" t="s">
        <v>529</v>
      </c>
      <c r="B174" s="13" t="s">
        <v>443</v>
      </c>
      <c r="C174" s="13" t="s">
        <v>576</v>
      </c>
      <c r="D174" s="70" t="str">
        <f>HYPERLINK(Tabulka482433[[#This Row],[Sloupec2]],Tabulka482433[[#This Row],[Sloupec1]])</f>
        <v>Growatt MID36KTL3-X</v>
      </c>
      <c r="E174" s="14">
        <v>209361</v>
      </c>
      <c r="F174" s="14">
        <v>36</v>
      </c>
      <c r="G174" s="15" t="s">
        <v>456</v>
      </c>
      <c r="H174" s="15" t="s">
        <v>456</v>
      </c>
      <c r="I174" s="15">
        <v>1140.7</v>
      </c>
      <c r="J174" s="15" t="s">
        <v>456</v>
      </c>
      <c r="K174" s="15" t="s">
        <v>456</v>
      </c>
      <c r="L174" s="15" t="s">
        <v>456</v>
      </c>
      <c r="M174" s="16">
        <v>5</v>
      </c>
      <c r="N174" s="14"/>
      <c r="O174" s="14"/>
      <c r="P174" s="14"/>
      <c r="Q174" s="14"/>
      <c r="R174" s="17">
        <v>5</v>
      </c>
      <c r="S174" s="17"/>
      <c r="T174" s="18"/>
      <c r="U174" s="14">
        <v>0</v>
      </c>
      <c r="V174" s="19" t="s">
        <v>592</v>
      </c>
      <c r="W174" s="19" t="s">
        <v>593</v>
      </c>
      <c r="X174" s="14" t="s">
        <v>579</v>
      </c>
    </row>
    <row r="175" spans="1:24" x14ac:dyDescent="0.25">
      <c r="A175" s="12" t="s">
        <v>529</v>
      </c>
      <c r="B175" s="13" t="s">
        <v>443</v>
      </c>
      <c r="C175" s="13" t="s">
        <v>576</v>
      </c>
      <c r="D175" s="70" t="str">
        <f>HYPERLINK(Tabulka482433[[#This Row],[Sloupec2]],Tabulka482433[[#This Row],[Sloupec1]])</f>
        <v>Growatt MID50KTL3-X2</v>
      </c>
      <c r="E175" s="14">
        <v>209503</v>
      </c>
      <c r="F175" s="14">
        <v>50</v>
      </c>
      <c r="G175" s="15" t="s">
        <v>456</v>
      </c>
      <c r="H175" s="15" t="s">
        <v>456</v>
      </c>
      <c r="I175" s="15">
        <v>1269.4000000000001</v>
      </c>
      <c r="J175" s="15" t="s">
        <v>456</v>
      </c>
      <c r="K175" s="15" t="s">
        <v>456</v>
      </c>
      <c r="L175" s="15" t="s">
        <v>456</v>
      </c>
      <c r="M175" s="16">
        <v>9</v>
      </c>
      <c r="N175" s="14"/>
      <c r="O175" s="14"/>
      <c r="P175" s="14"/>
      <c r="Q175" s="14"/>
      <c r="R175" s="17">
        <v>5</v>
      </c>
      <c r="S175" s="17"/>
      <c r="T175" s="18"/>
      <c r="U175" s="14">
        <v>0</v>
      </c>
      <c r="V175" s="19" t="s">
        <v>594</v>
      </c>
      <c r="W175" s="19" t="s">
        <v>595</v>
      </c>
      <c r="X175" s="14" t="s">
        <v>579</v>
      </c>
    </row>
    <row r="176" spans="1:24" x14ac:dyDescent="0.25">
      <c r="A176" s="12" t="s">
        <v>529</v>
      </c>
      <c r="B176" s="13" t="s">
        <v>443</v>
      </c>
      <c r="C176" s="13" t="s">
        <v>576</v>
      </c>
      <c r="D176" s="70" t="str">
        <f>HYPERLINK(Tabulka482433[[#This Row],[Sloupec2]],Tabulka482433[[#This Row],[Sloupec1]])</f>
        <v>Growatt MAX 80 KTL3 LV</v>
      </c>
      <c r="E176" s="14">
        <v>209801</v>
      </c>
      <c r="F176" s="14">
        <v>80</v>
      </c>
      <c r="G176" s="15" t="s">
        <v>456</v>
      </c>
      <c r="H176" s="15" t="s">
        <v>456</v>
      </c>
      <c r="I176" s="15">
        <v>1834.8</v>
      </c>
      <c r="J176" s="15" t="s">
        <v>456</v>
      </c>
      <c r="K176" s="15" t="s">
        <v>456</v>
      </c>
      <c r="L176" s="15" t="s">
        <v>456</v>
      </c>
      <c r="M176" s="16">
        <v>23</v>
      </c>
      <c r="N176" s="14"/>
      <c r="O176" s="14"/>
      <c r="P176" s="14"/>
      <c r="Q176" s="14"/>
      <c r="R176" s="17">
        <v>5</v>
      </c>
      <c r="S176" s="17"/>
      <c r="T176" s="18"/>
      <c r="U176" s="14">
        <v>0</v>
      </c>
      <c r="V176" s="19" t="s">
        <v>596</v>
      </c>
      <c r="W176" s="19" t="s">
        <v>597</v>
      </c>
      <c r="X176" s="14" t="s">
        <v>579</v>
      </c>
    </row>
    <row r="177" spans="1:24" x14ac:dyDescent="0.25">
      <c r="A177" s="12" t="s">
        <v>529</v>
      </c>
      <c r="B177" s="13" t="s">
        <v>443</v>
      </c>
      <c r="C177" s="13" t="s">
        <v>576</v>
      </c>
      <c r="D177" s="70" t="str">
        <f>HYPERLINK(Tabulka482433[[#This Row],[Sloupec2]],Tabulka482433[[#This Row],[Sloupec1]])</f>
        <v>Growatt MAX 100 KTL3-X LV</v>
      </c>
      <c r="E177" s="14">
        <v>209012</v>
      </c>
      <c r="F177" s="14">
        <v>100</v>
      </c>
      <c r="G177" s="15" t="s">
        <v>456</v>
      </c>
      <c r="H177" s="15" t="s">
        <v>456</v>
      </c>
      <c r="I177" s="15">
        <v>2061.4</v>
      </c>
      <c r="J177" s="15" t="s">
        <v>456</v>
      </c>
      <c r="K177" s="15" t="s">
        <v>456</v>
      </c>
      <c r="L177" s="15" t="s">
        <v>456</v>
      </c>
      <c r="M177" s="16">
        <v>16</v>
      </c>
      <c r="N177" s="14"/>
      <c r="O177" s="14"/>
      <c r="P177" s="14"/>
      <c r="Q177" s="14"/>
      <c r="R177" s="17">
        <v>5</v>
      </c>
      <c r="S177" s="17"/>
      <c r="T177" s="18"/>
      <c r="U177" s="14">
        <v>0</v>
      </c>
      <c r="V177" s="19" t="s">
        <v>598</v>
      </c>
      <c r="W177" s="19" t="s">
        <v>599</v>
      </c>
      <c r="X177" s="14" t="s">
        <v>579</v>
      </c>
    </row>
    <row r="178" spans="1:24" x14ac:dyDescent="0.25">
      <c r="A178" s="12" t="s">
        <v>529</v>
      </c>
      <c r="B178" s="13" t="s">
        <v>443</v>
      </c>
      <c r="C178" s="13" t="s">
        <v>576</v>
      </c>
      <c r="D178" s="70" t="str">
        <f>HYPERLINK(Tabulka482433[[#This Row],[Sloupec2]],Tabulka482433[[#This Row],[Sloupec1]])</f>
        <v>Growatt MAX 110 KTL3-X LV</v>
      </c>
      <c r="E178" s="14">
        <v>209013</v>
      </c>
      <c r="F178" s="14">
        <v>110</v>
      </c>
      <c r="G178" s="15" t="s">
        <v>456</v>
      </c>
      <c r="H178" s="15" t="s">
        <v>456</v>
      </c>
      <c r="I178" s="15">
        <v>2178</v>
      </c>
      <c r="J178" s="15" t="s">
        <v>456</v>
      </c>
      <c r="K178" s="15" t="s">
        <v>456</v>
      </c>
      <c r="L178" s="15" t="s">
        <v>456</v>
      </c>
      <c r="M178" s="16">
        <v>0</v>
      </c>
      <c r="N178" s="14"/>
      <c r="O178" s="14"/>
      <c r="P178" s="14"/>
      <c r="Q178" s="14"/>
      <c r="R178" s="17">
        <v>5</v>
      </c>
      <c r="S178" s="17"/>
      <c r="T178" s="18"/>
      <c r="U178" s="14">
        <v>0</v>
      </c>
      <c r="V178" s="19" t="s">
        <v>600</v>
      </c>
      <c r="W178" s="19" t="s">
        <v>601</v>
      </c>
      <c r="X178" s="14" t="s">
        <v>579</v>
      </c>
    </row>
    <row r="179" spans="1:24" x14ac:dyDescent="0.25">
      <c r="A179" s="12" t="s">
        <v>529</v>
      </c>
      <c r="B179" s="13" t="s">
        <v>443</v>
      </c>
      <c r="C179" s="13" t="s">
        <v>576</v>
      </c>
      <c r="D179" s="70" t="str">
        <f>HYPERLINK(Tabulka482433[[#This Row],[Sloupec2]],Tabulka482433[[#This Row],[Sloupec1]])</f>
        <v>Growatt MAX 120 KTL3-X LV</v>
      </c>
      <c r="E179" s="14">
        <v>209014</v>
      </c>
      <c r="F179" s="14">
        <v>120</v>
      </c>
      <c r="G179" s="15" t="s">
        <v>456</v>
      </c>
      <c r="H179" s="15" t="s">
        <v>456</v>
      </c>
      <c r="I179" s="15">
        <v>2343</v>
      </c>
      <c r="J179" s="15" t="s">
        <v>456</v>
      </c>
      <c r="K179" s="15" t="s">
        <v>456</v>
      </c>
      <c r="L179" s="15" t="s">
        <v>456</v>
      </c>
      <c r="M179" s="16">
        <v>0</v>
      </c>
      <c r="N179" s="14"/>
      <c r="O179" s="14"/>
      <c r="P179" s="14"/>
      <c r="Q179" s="14"/>
      <c r="R179" s="17">
        <v>5</v>
      </c>
      <c r="S179" s="17"/>
      <c r="T179" s="18"/>
      <c r="U179" s="14">
        <v>0</v>
      </c>
      <c r="V179" s="19" t="s">
        <v>602</v>
      </c>
      <c r="W179" s="19" t="s">
        <v>603</v>
      </c>
      <c r="X179" s="14" t="s">
        <v>579</v>
      </c>
    </row>
    <row r="180" spans="1:24" x14ac:dyDescent="0.25">
      <c r="A180" s="12" t="s">
        <v>454</v>
      </c>
      <c r="B180" s="13" t="s">
        <v>443</v>
      </c>
      <c r="C180" s="13" t="s">
        <v>576</v>
      </c>
      <c r="D180" s="70" t="str">
        <f>HYPERLINK(Tabulka482433[[#This Row],[Sloupec2]],Tabulka482433[[#This Row],[Sloupec1]])</f>
        <v>Growatt MAX 125 KTL3-X LV</v>
      </c>
      <c r="E180" s="14">
        <v>209015</v>
      </c>
      <c r="F180" s="14">
        <v>125</v>
      </c>
      <c r="G180" s="15" t="s">
        <v>456</v>
      </c>
      <c r="H180" s="15" t="s">
        <v>456</v>
      </c>
      <c r="I180" s="15">
        <v>2453</v>
      </c>
      <c r="J180" s="15" t="s">
        <v>456</v>
      </c>
      <c r="K180" s="15" t="s">
        <v>456</v>
      </c>
      <c r="L180" s="15" t="s">
        <v>456</v>
      </c>
      <c r="M180" s="16">
        <v>1</v>
      </c>
      <c r="N180" s="14"/>
      <c r="O180" s="14"/>
      <c r="P180" s="14"/>
      <c r="Q180" s="14"/>
      <c r="R180" s="17">
        <v>5</v>
      </c>
      <c r="S180" s="17"/>
      <c r="T180" s="18"/>
      <c r="U180" s="14">
        <v>0</v>
      </c>
      <c r="V180" s="19" t="s">
        <v>604</v>
      </c>
      <c r="W180" s="19" t="s">
        <v>605</v>
      </c>
      <c r="X180" s="14" t="s">
        <v>579</v>
      </c>
    </row>
    <row r="181" spans="1:24" x14ac:dyDescent="0.25">
      <c r="A181" s="12" t="s">
        <v>454</v>
      </c>
      <c r="B181" s="13" t="s">
        <v>443</v>
      </c>
      <c r="C181" s="13" t="s">
        <v>606</v>
      </c>
      <c r="D181" s="70" t="str">
        <f>HYPERLINK(Tabulka482433[[#This Row],[Sloupec2]],Tabulka482433[[#This Row],[Sloupec1]])</f>
        <v>Growatt SPF3500ES</v>
      </c>
      <c r="E181" s="14">
        <v>209030</v>
      </c>
      <c r="F181" s="14">
        <v>3.5</v>
      </c>
      <c r="G181" s="15" t="s">
        <v>456</v>
      </c>
      <c r="H181" s="15" t="s">
        <v>456</v>
      </c>
      <c r="I181" s="15">
        <v>350.9</v>
      </c>
      <c r="J181" s="15" t="s">
        <v>456</v>
      </c>
      <c r="K181" s="15" t="s">
        <v>456</v>
      </c>
      <c r="L181" s="15" t="s">
        <v>456</v>
      </c>
      <c r="M181" s="16">
        <v>-3</v>
      </c>
      <c r="N181" s="14"/>
      <c r="O181" s="14"/>
      <c r="P181" s="14"/>
      <c r="Q181" s="14"/>
      <c r="R181" s="17">
        <v>2</v>
      </c>
      <c r="S181" s="17"/>
      <c r="T181" s="18"/>
      <c r="U181" s="14">
        <v>0</v>
      </c>
      <c r="V181" s="19" t="s">
        <v>607</v>
      </c>
      <c r="W181" s="19" t="s">
        <v>608</v>
      </c>
      <c r="X181" s="14" t="s">
        <v>609</v>
      </c>
    </row>
    <row r="182" spans="1:24" x14ac:dyDescent="0.25">
      <c r="A182" s="12" t="s">
        <v>454</v>
      </c>
      <c r="B182" s="13" t="s">
        <v>443</v>
      </c>
      <c r="C182" s="13" t="s">
        <v>606</v>
      </c>
      <c r="D182" s="70" t="str">
        <f>HYPERLINK(Tabulka482433[[#This Row],[Sloupec2]],Tabulka482433[[#This Row],[Sloupec1]])</f>
        <v>Growatt SPF6000ES PLUS (WIFI)</v>
      </c>
      <c r="E182" s="14">
        <v>209061</v>
      </c>
      <c r="F182" s="14">
        <v>6</v>
      </c>
      <c r="G182" s="15" t="s">
        <v>456</v>
      </c>
      <c r="H182" s="15" t="s">
        <v>456</v>
      </c>
      <c r="I182" s="15">
        <v>394.9</v>
      </c>
      <c r="J182" s="15" t="s">
        <v>456</v>
      </c>
      <c r="K182" s="15" t="s">
        <v>456</v>
      </c>
      <c r="L182" s="15" t="s">
        <v>456</v>
      </c>
      <c r="M182" s="16">
        <v>51</v>
      </c>
      <c r="N182" s="14"/>
      <c r="O182" s="14"/>
      <c r="P182" s="14"/>
      <c r="Q182" s="14"/>
      <c r="R182" s="17">
        <v>2</v>
      </c>
      <c r="S182" s="17"/>
      <c r="T182" s="18"/>
      <c r="U182" s="14">
        <v>0</v>
      </c>
      <c r="V182" s="19" t="s">
        <v>610</v>
      </c>
      <c r="W182" s="19" t="s">
        <v>611</v>
      </c>
      <c r="X182" s="14" t="s">
        <v>609</v>
      </c>
    </row>
    <row r="183" spans="1:24" x14ac:dyDescent="0.25">
      <c r="A183" s="12" t="s">
        <v>454</v>
      </c>
      <c r="B183" s="13" t="s">
        <v>443</v>
      </c>
      <c r="C183" s="13" t="s">
        <v>576</v>
      </c>
      <c r="D183" s="70" t="str">
        <f>HYPERLINK(Tabulka482433[[#This Row],[Sloupec2]],Tabulka482433[[#This Row],[Sloupec1]])</f>
        <v>Growatt SPE 6000 TLHVM-G2</v>
      </c>
      <c r="E183" s="14">
        <v>209062</v>
      </c>
      <c r="F183" s="14">
        <v>6</v>
      </c>
      <c r="G183" s="15" t="s">
        <v>456</v>
      </c>
      <c r="H183" s="15" t="s">
        <v>456</v>
      </c>
      <c r="I183" s="15">
        <v>473</v>
      </c>
      <c r="J183" s="15" t="s">
        <v>456</v>
      </c>
      <c r="K183" s="15" t="s">
        <v>456</v>
      </c>
      <c r="L183" s="15" t="s">
        <v>456</v>
      </c>
      <c r="M183" s="16">
        <v>60</v>
      </c>
      <c r="N183" s="14"/>
      <c r="O183" s="14"/>
      <c r="P183" s="14"/>
      <c r="Q183" s="14"/>
      <c r="R183" s="17">
        <v>5</v>
      </c>
      <c r="S183" s="17"/>
      <c r="T183" s="18"/>
      <c r="U183" s="14">
        <v>0</v>
      </c>
      <c r="V183" s="19" t="s">
        <v>612</v>
      </c>
      <c r="W183" s="19" t="s">
        <v>1542</v>
      </c>
      <c r="X183" s="14" t="s">
        <v>579</v>
      </c>
    </row>
    <row r="184" spans="1:24" x14ac:dyDescent="0.25">
      <c r="A184" s="12" t="s">
        <v>454</v>
      </c>
      <c r="B184" s="13" t="s">
        <v>443</v>
      </c>
      <c r="C184" s="13" t="s">
        <v>461</v>
      </c>
      <c r="D184" s="70" t="str">
        <f>HYPERLINK(Tabulka482433[[#This Row],[Sloupec2]],Tabulka482433[[#This Row],[Sloupec1]])</f>
        <v>Growatt Hope 5.0L-B1</v>
      </c>
      <c r="E184" s="14">
        <v>309054</v>
      </c>
      <c r="F184" s="14">
        <v>5</v>
      </c>
      <c r="G184" s="15" t="s">
        <v>456</v>
      </c>
      <c r="H184" s="15" t="s">
        <v>456</v>
      </c>
      <c r="I184" s="15">
        <v>652.29999999999995</v>
      </c>
      <c r="J184" s="15" t="s">
        <v>456</v>
      </c>
      <c r="K184" s="15" t="s">
        <v>456</v>
      </c>
      <c r="L184" s="15" t="s">
        <v>456</v>
      </c>
      <c r="M184" s="16">
        <v>60</v>
      </c>
      <c r="N184" s="14"/>
      <c r="O184" s="14"/>
      <c r="P184" s="14"/>
      <c r="Q184" s="14"/>
      <c r="R184" s="17">
        <v>5</v>
      </c>
      <c r="S184" s="17"/>
      <c r="T184" s="18"/>
      <c r="U184" s="14">
        <v>0</v>
      </c>
      <c r="V184" s="19" t="s">
        <v>614</v>
      </c>
      <c r="W184" s="19" t="s">
        <v>615</v>
      </c>
      <c r="X184" s="14" t="s">
        <v>616</v>
      </c>
    </row>
    <row r="185" spans="1:24" x14ac:dyDescent="0.25">
      <c r="A185" s="12" t="s">
        <v>454</v>
      </c>
      <c r="B185" s="13" t="s">
        <v>443</v>
      </c>
      <c r="C185" s="13" t="s">
        <v>461</v>
      </c>
      <c r="D185" s="70" t="str">
        <f>HYPERLINK(Tabulka482433[[#This Row],[Sloupec2]],Tabulka482433[[#This Row],[Sloupec1]])</f>
        <v>Growatt HOPE5.0L-B1-Kit</v>
      </c>
      <c r="E185" s="14">
        <v>509502</v>
      </c>
      <c r="F185" s="14">
        <v>0</v>
      </c>
      <c r="G185" s="15" t="s">
        <v>456</v>
      </c>
      <c r="H185" s="15" t="s">
        <v>456</v>
      </c>
      <c r="I185" s="15">
        <v>28.6</v>
      </c>
      <c r="J185" s="15" t="s">
        <v>456</v>
      </c>
      <c r="K185" s="15" t="s">
        <v>456</v>
      </c>
      <c r="L185" s="15" t="s">
        <v>456</v>
      </c>
      <c r="M185" s="16">
        <v>60</v>
      </c>
      <c r="N185" s="14"/>
      <c r="O185" s="14"/>
      <c r="P185" s="14"/>
      <c r="Q185" s="14"/>
      <c r="R185" s="17">
        <v>1</v>
      </c>
      <c r="S185" s="17"/>
      <c r="T185" s="18"/>
      <c r="U185" s="14">
        <v>0</v>
      </c>
      <c r="V185" s="19" t="s">
        <v>617</v>
      </c>
      <c r="W185" s="19" t="s">
        <v>618</v>
      </c>
      <c r="X185" s="14" t="s">
        <v>619</v>
      </c>
    </row>
    <row r="186" spans="1:24" x14ac:dyDescent="0.25">
      <c r="A186" s="12" t="s">
        <v>454</v>
      </c>
      <c r="B186" s="13" t="s">
        <v>443</v>
      </c>
      <c r="C186" s="13" t="s">
        <v>461</v>
      </c>
      <c r="D186" s="70" t="str">
        <f>HYPERLINK(Tabulka482433[[#This Row],[Sloupec2]],Tabulka482433[[#This Row],[Sloupec1]])</f>
        <v>Growatt AXE 5.0L C1 battery</v>
      </c>
      <c r="E186" s="14">
        <v>309051</v>
      </c>
      <c r="F186" s="14">
        <v>0</v>
      </c>
      <c r="G186" s="15" t="s">
        <v>456</v>
      </c>
      <c r="H186" s="15" t="s">
        <v>456</v>
      </c>
      <c r="I186" s="15">
        <v>874.5</v>
      </c>
      <c r="J186" s="15" t="s">
        <v>456</v>
      </c>
      <c r="K186" s="15" t="s">
        <v>456</v>
      </c>
      <c r="L186" s="15" t="s">
        <v>456</v>
      </c>
      <c r="M186" s="16">
        <v>25</v>
      </c>
      <c r="N186" s="14"/>
      <c r="O186" s="14"/>
      <c r="P186" s="14"/>
      <c r="Q186" s="14"/>
      <c r="R186" s="17">
        <v>0</v>
      </c>
      <c r="S186" s="17"/>
      <c r="T186" s="18"/>
      <c r="U186" s="14">
        <v>0</v>
      </c>
      <c r="V186" s="19" t="s">
        <v>620</v>
      </c>
      <c r="W186" s="19" t="s">
        <v>621</v>
      </c>
      <c r="X186" s="14" t="s">
        <v>622</v>
      </c>
    </row>
    <row r="187" spans="1:24" x14ac:dyDescent="0.25">
      <c r="A187" s="12" t="s">
        <v>454</v>
      </c>
      <c r="B187" s="13" t="s">
        <v>443</v>
      </c>
      <c r="C187" s="13" t="s">
        <v>461</v>
      </c>
      <c r="D187" s="70" t="str">
        <f>HYPERLINK(Tabulka482433[[#This Row],[Sloupec2]],Tabulka482433[[#This Row],[Sloupec1]])</f>
        <v>Growatt AXE 5.0L Battery Cable+Base</v>
      </c>
      <c r="E187" s="14">
        <v>509024</v>
      </c>
      <c r="F187" s="14">
        <v>0</v>
      </c>
      <c r="G187" s="15" t="s">
        <v>456</v>
      </c>
      <c r="H187" s="15" t="s">
        <v>456</v>
      </c>
      <c r="I187" s="15">
        <v>66</v>
      </c>
      <c r="J187" s="15" t="s">
        <v>456</v>
      </c>
      <c r="K187" s="15" t="s">
        <v>456</v>
      </c>
      <c r="L187" s="15" t="s">
        <v>456</v>
      </c>
      <c r="M187" s="16">
        <v>20</v>
      </c>
      <c r="N187" s="14"/>
      <c r="O187" s="14"/>
      <c r="P187" s="14"/>
      <c r="Q187" s="14"/>
      <c r="R187" s="17">
        <v>0</v>
      </c>
      <c r="S187" s="17"/>
      <c r="T187" s="18"/>
      <c r="U187" s="14">
        <v>0</v>
      </c>
      <c r="V187" s="19" t="s">
        <v>623</v>
      </c>
      <c r="W187" s="19" t="s">
        <v>624</v>
      </c>
      <c r="X187" s="14" t="s">
        <v>622</v>
      </c>
    </row>
    <row r="188" spans="1:24" x14ac:dyDescent="0.25">
      <c r="A188" s="12" t="s">
        <v>454</v>
      </c>
      <c r="B188" s="13" t="s">
        <v>443</v>
      </c>
      <c r="C188" s="13" t="s">
        <v>455</v>
      </c>
      <c r="D188" s="70" t="str">
        <f>HYPERLINK(Tabulka482433[[#This Row],[Sloupec2]],Tabulka482433[[#This Row],[Sloupec1]])</f>
        <v>Growatt SPH3600TL BL-UP</v>
      </c>
      <c r="E188" s="14">
        <v>209036</v>
      </c>
      <c r="F188" s="14">
        <v>3.6</v>
      </c>
      <c r="G188" s="15" t="s">
        <v>456</v>
      </c>
      <c r="H188" s="15" t="s">
        <v>456</v>
      </c>
      <c r="I188" s="15">
        <v>649</v>
      </c>
      <c r="J188" s="15" t="s">
        <v>456</v>
      </c>
      <c r="K188" s="15" t="s">
        <v>456</v>
      </c>
      <c r="L188" s="15" t="s">
        <v>456</v>
      </c>
      <c r="M188" s="16">
        <v>5</v>
      </c>
      <c r="N188" s="14"/>
      <c r="O188" s="14"/>
      <c r="P188" s="14"/>
      <c r="Q188" s="14"/>
      <c r="R188" s="17">
        <v>10</v>
      </c>
      <c r="S188" s="17"/>
      <c r="T188" s="18"/>
      <c r="U188" s="14">
        <v>0</v>
      </c>
      <c r="V188" s="19" t="s">
        <v>625</v>
      </c>
      <c r="W188" s="19" t="s">
        <v>626</v>
      </c>
      <c r="X188" s="14" t="s">
        <v>520</v>
      </c>
    </row>
    <row r="189" spans="1:24" x14ac:dyDescent="0.25">
      <c r="A189" s="12" t="s">
        <v>454</v>
      </c>
      <c r="B189" s="13" t="s">
        <v>443</v>
      </c>
      <c r="C189" s="13" t="s">
        <v>455</v>
      </c>
      <c r="D189" s="70" t="str">
        <f>HYPERLINK(Tabulka482433[[#This Row],[Sloupec2]],Tabulka482433[[#This Row],[Sloupec1]])</f>
        <v>Growatt SPH5000TL3 BH-UP</v>
      </c>
      <c r="E189" s="14">
        <v>209051</v>
      </c>
      <c r="F189" s="14">
        <v>5</v>
      </c>
      <c r="G189" s="15" t="s">
        <v>456</v>
      </c>
      <c r="H189" s="15" t="s">
        <v>456</v>
      </c>
      <c r="I189" s="15">
        <v>919.6</v>
      </c>
      <c r="J189" s="15" t="s">
        <v>456</v>
      </c>
      <c r="K189" s="15" t="s">
        <v>456</v>
      </c>
      <c r="L189" s="15" t="s">
        <v>456</v>
      </c>
      <c r="M189" s="16">
        <v>20</v>
      </c>
      <c r="N189" s="14"/>
      <c r="O189" s="14"/>
      <c r="P189" s="14"/>
      <c r="Q189" s="14"/>
      <c r="R189" s="17">
        <v>10</v>
      </c>
      <c r="S189" s="17"/>
      <c r="T189" s="18"/>
      <c r="U189" s="14">
        <v>0</v>
      </c>
      <c r="V189" s="19" t="s">
        <v>627</v>
      </c>
      <c r="W189" s="19" t="s">
        <v>628</v>
      </c>
      <c r="X189" s="14" t="s">
        <v>520</v>
      </c>
    </row>
    <row r="190" spans="1:24" x14ac:dyDescent="0.25">
      <c r="A190" s="12" t="s">
        <v>454</v>
      </c>
      <c r="B190" s="13" t="s">
        <v>443</v>
      </c>
      <c r="C190" s="13" t="s">
        <v>455</v>
      </c>
      <c r="D190" s="70" t="str">
        <f>HYPERLINK(Tabulka482433[[#This Row],[Sloupec2]],Tabulka482433[[#This Row],[Sloupec1]])</f>
        <v>Growatt SPH8000TL3 BH-UP</v>
      </c>
      <c r="E190" s="14">
        <v>209081</v>
      </c>
      <c r="F190" s="14">
        <v>8</v>
      </c>
      <c r="G190" s="15" t="s">
        <v>456</v>
      </c>
      <c r="H190" s="15" t="s">
        <v>456</v>
      </c>
      <c r="I190" s="15">
        <v>1008.7</v>
      </c>
      <c r="J190" s="15" t="s">
        <v>456</v>
      </c>
      <c r="K190" s="15" t="s">
        <v>456</v>
      </c>
      <c r="L190" s="15" t="s">
        <v>456</v>
      </c>
      <c r="M190" s="16">
        <v>29</v>
      </c>
      <c r="N190" s="14"/>
      <c r="O190" s="14"/>
      <c r="P190" s="14"/>
      <c r="Q190" s="14"/>
      <c r="R190" s="17">
        <v>10</v>
      </c>
      <c r="S190" s="17"/>
      <c r="T190" s="18"/>
      <c r="U190" s="14">
        <v>0</v>
      </c>
      <c r="V190" s="19" t="s">
        <v>629</v>
      </c>
      <c r="W190" s="19" t="s">
        <v>630</v>
      </c>
      <c r="X190" s="14" t="s">
        <v>520</v>
      </c>
    </row>
    <row r="191" spans="1:24" x14ac:dyDescent="0.25">
      <c r="A191" s="12" t="s">
        <v>454</v>
      </c>
      <c r="B191" s="13" t="s">
        <v>443</v>
      </c>
      <c r="C191" s="13" t="s">
        <v>455</v>
      </c>
      <c r="D191" s="70" t="str">
        <f>HYPERLINK(Tabulka482433[[#This Row],[Sloupec2]],Tabulka482433[[#This Row],[Sloupec1]])</f>
        <v>Growatt SPH10000TL3 BH-UP</v>
      </c>
      <c r="E191" s="14">
        <v>209101</v>
      </c>
      <c r="F191" s="14">
        <v>10</v>
      </c>
      <c r="G191" s="15" t="s">
        <v>456</v>
      </c>
      <c r="H191" s="15" t="s">
        <v>456</v>
      </c>
      <c r="I191" s="15">
        <v>1089</v>
      </c>
      <c r="J191" s="15" t="s">
        <v>456</v>
      </c>
      <c r="K191" s="15" t="s">
        <v>456</v>
      </c>
      <c r="L191" s="15" t="s">
        <v>456</v>
      </c>
      <c r="M191" s="16">
        <v>651</v>
      </c>
      <c r="N191" s="14"/>
      <c r="O191" s="14"/>
      <c r="P191" s="14"/>
      <c r="Q191" s="14"/>
      <c r="R191" s="17">
        <v>10</v>
      </c>
      <c r="S191" s="17"/>
      <c r="T191" s="18"/>
      <c r="U191" s="14">
        <v>0</v>
      </c>
      <c r="V191" s="19" t="s">
        <v>25</v>
      </c>
      <c r="W191" s="19" t="s">
        <v>631</v>
      </c>
      <c r="X191" s="14" t="s">
        <v>520</v>
      </c>
    </row>
    <row r="192" spans="1:24" x14ac:dyDescent="0.25">
      <c r="A192" s="12" t="s">
        <v>454</v>
      </c>
      <c r="B192" s="13" t="s">
        <v>443</v>
      </c>
      <c r="C192" s="13" t="s">
        <v>461</v>
      </c>
      <c r="D192" s="70" t="str">
        <f>HYPERLINK(Tabulka482433[[#This Row],[Sloupec2]],Tabulka482433[[#This Row],[Sloupec1]])</f>
        <v>Growatt ARK 2.5H-A1</v>
      </c>
      <c r="E192" s="14">
        <v>309021</v>
      </c>
      <c r="F192" s="14">
        <v>0</v>
      </c>
      <c r="G192" s="15" t="s">
        <v>456</v>
      </c>
      <c r="H192" s="15" t="s">
        <v>456</v>
      </c>
      <c r="I192" s="15">
        <v>487.3</v>
      </c>
      <c r="J192" s="15" t="s">
        <v>456</v>
      </c>
      <c r="K192" s="15" t="s">
        <v>456</v>
      </c>
      <c r="L192" s="15" t="s">
        <v>456</v>
      </c>
      <c r="M192" s="16">
        <v>231</v>
      </c>
      <c r="N192" s="14"/>
      <c r="O192" s="14"/>
      <c r="P192" s="14"/>
      <c r="Q192" s="14"/>
      <c r="R192" s="17">
        <v>10</v>
      </c>
      <c r="S192" s="17"/>
      <c r="T192" s="18"/>
      <c r="U192" s="14">
        <v>0</v>
      </c>
      <c r="V192" s="19" t="s">
        <v>632</v>
      </c>
      <c r="W192" s="19" t="s">
        <v>633</v>
      </c>
      <c r="X192" s="14" t="s">
        <v>634</v>
      </c>
    </row>
    <row r="193" spans="1:24" x14ac:dyDescent="0.25">
      <c r="A193" s="12" t="s">
        <v>454</v>
      </c>
      <c r="B193" s="13" t="s">
        <v>443</v>
      </c>
      <c r="C193" s="13" t="s">
        <v>461</v>
      </c>
      <c r="D193" s="70" t="str">
        <f>HYPERLINK(Tabulka482433[[#This Row],[Sloupec2]],Tabulka482433[[#This Row],[Sloupec1]])</f>
        <v>Growatt ARK 2.5H-A2</v>
      </c>
      <c r="E193" s="14">
        <v>309023</v>
      </c>
      <c r="F193" s="14">
        <v>0</v>
      </c>
      <c r="G193" s="15" t="s">
        <v>456</v>
      </c>
      <c r="H193" s="15" t="s">
        <v>456</v>
      </c>
      <c r="I193" s="15">
        <v>487.3</v>
      </c>
      <c r="J193" s="15" t="s">
        <v>456</v>
      </c>
      <c r="K193" s="15" t="s">
        <v>456</v>
      </c>
      <c r="L193" s="15" t="s">
        <v>456</v>
      </c>
      <c r="M193" s="16">
        <v>864</v>
      </c>
      <c r="N193" s="14"/>
      <c r="O193" s="14"/>
      <c r="P193" s="14"/>
      <c r="Q193" s="14"/>
      <c r="R193" s="17">
        <v>10</v>
      </c>
      <c r="S193" s="17"/>
      <c r="T193" s="18"/>
      <c r="U193" s="14">
        <v>0</v>
      </c>
      <c r="V193" s="19" t="s">
        <v>635</v>
      </c>
      <c r="W193" s="19" t="s">
        <v>636</v>
      </c>
      <c r="X193" s="14" t="s">
        <v>634</v>
      </c>
    </row>
    <row r="194" spans="1:24" x14ac:dyDescent="0.25">
      <c r="A194" s="12" t="s">
        <v>454</v>
      </c>
      <c r="B194" s="13" t="s">
        <v>443</v>
      </c>
      <c r="C194" s="13" t="s">
        <v>461</v>
      </c>
      <c r="D194" s="70" t="str">
        <f>HYPERLINK(Tabulka482433[[#This Row],[Sloupec2]],Tabulka482433[[#This Row],[Sloupec1]])</f>
        <v>Growatt ARK 2.5H-A1 Cable</v>
      </c>
      <c r="E194" s="14">
        <v>509022</v>
      </c>
      <c r="F194" s="14">
        <v>0</v>
      </c>
      <c r="G194" s="15" t="s">
        <v>456</v>
      </c>
      <c r="H194" s="15" t="s">
        <v>456</v>
      </c>
      <c r="I194" s="15">
        <v>29.7</v>
      </c>
      <c r="J194" s="15" t="s">
        <v>456</v>
      </c>
      <c r="K194" s="15" t="s">
        <v>456</v>
      </c>
      <c r="L194" s="15" t="s">
        <v>456</v>
      </c>
      <c r="M194" s="16">
        <v>184</v>
      </c>
      <c r="N194" s="14"/>
      <c r="O194" s="14"/>
      <c r="P194" s="14"/>
      <c r="Q194" s="14"/>
      <c r="R194" s="17">
        <v>2</v>
      </c>
      <c r="S194" s="17"/>
      <c r="T194" s="18"/>
      <c r="U194" s="14">
        <v>0</v>
      </c>
      <c r="V194" s="19" t="s">
        <v>637</v>
      </c>
      <c r="W194" s="19" t="s">
        <v>638</v>
      </c>
      <c r="X194" s="14" t="s">
        <v>634</v>
      </c>
    </row>
    <row r="195" spans="1:24" x14ac:dyDescent="0.25">
      <c r="A195" s="12" t="s">
        <v>454</v>
      </c>
      <c r="B195" s="13" t="s">
        <v>443</v>
      </c>
      <c r="C195" s="13" t="s">
        <v>461</v>
      </c>
      <c r="D195" s="70" t="str">
        <f>HYPERLINK(Tabulka482433[[#This Row],[Sloupec2]],Tabulka482433[[#This Row],[Sloupec1]])</f>
        <v>Growatt XH ARK 2.5H-A1 Cable</v>
      </c>
      <c r="E195" s="14">
        <v>509028</v>
      </c>
      <c r="F195" s="14">
        <v>0</v>
      </c>
      <c r="G195" s="15" t="s">
        <v>456</v>
      </c>
      <c r="H195" s="15" t="s">
        <v>456</v>
      </c>
      <c r="I195" s="15">
        <v>28.6</v>
      </c>
      <c r="J195" s="15" t="s">
        <v>456</v>
      </c>
      <c r="K195" s="15" t="s">
        <v>456</v>
      </c>
      <c r="L195" s="15" t="s">
        <v>456</v>
      </c>
      <c r="M195" s="16">
        <v>3</v>
      </c>
      <c r="N195" s="14"/>
      <c r="O195" s="14"/>
      <c r="P195" s="14"/>
      <c r="Q195" s="14"/>
      <c r="R195" s="17">
        <v>0</v>
      </c>
      <c r="S195" s="17"/>
      <c r="T195" s="18"/>
      <c r="U195" s="14">
        <v>0</v>
      </c>
      <c r="V195" s="19" t="s">
        <v>639</v>
      </c>
      <c r="W195" s="19" t="s">
        <v>640</v>
      </c>
      <c r="X195" s="14" t="s">
        <v>634</v>
      </c>
    </row>
    <row r="196" spans="1:24" x14ac:dyDescent="0.25">
      <c r="A196" s="12" t="s">
        <v>454</v>
      </c>
      <c r="B196" s="13" t="s">
        <v>443</v>
      </c>
      <c r="C196" s="13" t="s">
        <v>641</v>
      </c>
      <c r="D196" s="70" t="str">
        <f>HYPERLINK(Tabulka482433[[#This Row],[Sloupec2]],Tabulka482433[[#This Row],[Sloupec1]])</f>
        <v>Growatt ARK 2.5H-A1 BMS (HVC60050-A1)</v>
      </c>
      <c r="E196" s="14">
        <v>309001</v>
      </c>
      <c r="F196" s="14">
        <v>0</v>
      </c>
      <c r="G196" s="15" t="s">
        <v>456</v>
      </c>
      <c r="H196" s="15" t="s">
        <v>456</v>
      </c>
      <c r="I196" s="15">
        <v>203.5</v>
      </c>
      <c r="J196" s="15" t="s">
        <v>456</v>
      </c>
      <c r="K196" s="15" t="s">
        <v>456</v>
      </c>
      <c r="L196" s="15" t="s">
        <v>456</v>
      </c>
      <c r="M196" s="16">
        <v>136</v>
      </c>
      <c r="N196" s="14"/>
      <c r="O196" s="14"/>
      <c r="P196" s="14"/>
      <c r="Q196" s="14"/>
      <c r="R196" s="17">
        <v>10</v>
      </c>
      <c r="S196" s="17"/>
      <c r="T196" s="18"/>
      <c r="U196" s="14">
        <v>0</v>
      </c>
      <c r="V196" s="19" t="s">
        <v>642</v>
      </c>
      <c r="W196" s="19" t="s">
        <v>643</v>
      </c>
      <c r="X196" s="14" t="s">
        <v>634</v>
      </c>
    </row>
    <row r="197" spans="1:24" x14ac:dyDescent="0.25">
      <c r="A197" s="12" t="s">
        <v>454</v>
      </c>
      <c r="B197" s="13" t="s">
        <v>443</v>
      </c>
      <c r="C197" s="13" t="s">
        <v>641</v>
      </c>
      <c r="D197" s="70" t="str">
        <f>HYPERLINK(Tabulka482433[[#This Row],[Sloupec2]],Tabulka482433[[#This Row],[Sloupec1]])</f>
        <v>Growatt ARK 2.5H-A2 BMS (HVC60050-C2) + ARK cable</v>
      </c>
      <c r="E197" s="14">
        <v>309009</v>
      </c>
      <c r="F197" s="14">
        <v>0</v>
      </c>
      <c r="G197" s="15" t="s">
        <v>456</v>
      </c>
      <c r="H197" s="15" t="s">
        <v>456</v>
      </c>
      <c r="I197" s="15">
        <v>220</v>
      </c>
      <c r="J197" s="15" t="s">
        <v>456</v>
      </c>
      <c r="K197" s="15" t="s">
        <v>456</v>
      </c>
      <c r="L197" s="15" t="s">
        <v>456</v>
      </c>
      <c r="M197" s="16">
        <v>156</v>
      </c>
      <c r="N197" s="14"/>
      <c r="O197" s="14"/>
      <c r="P197" s="14"/>
      <c r="Q197" s="14"/>
      <c r="R197" s="17">
        <v>10</v>
      </c>
      <c r="S197" s="17"/>
      <c r="T197" s="18"/>
      <c r="U197" s="14">
        <v>0</v>
      </c>
      <c r="V197" s="19" t="s">
        <v>644</v>
      </c>
      <c r="W197" s="19" t="s">
        <v>645</v>
      </c>
      <c r="X197" s="14" t="s">
        <v>641</v>
      </c>
    </row>
    <row r="198" spans="1:24" x14ac:dyDescent="0.25">
      <c r="A198" s="12" t="s">
        <v>454</v>
      </c>
      <c r="B198" s="13" t="s">
        <v>443</v>
      </c>
      <c r="C198" s="13" t="s">
        <v>461</v>
      </c>
      <c r="D198" s="70" t="str">
        <f>HYPERLINK(Tabulka482433[[#This Row],[Sloupec2]],Tabulka482433[[#This Row],[Sloupec1]])</f>
        <v>Growatt ARK 2.5H-A1 Base</v>
      </c>
      <c r="E198" s="14">
        <v>509012</v>
      </c>
      <c r="F198" s="14">
        <v>0</v>
      </c>
      <c r="G198" s="15" t="s">
        <v>456</v>
      </c>
      <c r="H198" s="15" t="s">
        <v>456</v>
      </c>
      <c r="I198" s="15">
        <v>27.5</v>
      </c>
      <c r="J198" s="15" t="s">
        <v>456</v>
      </c>
      <c r="K198" s="15" t="s">
        <v>456</v>
      </c>
      <c r="L198" s="15" t="s">
        <v>456</v>
      </c>
      <c r="M198" s="16">
        <v>164</v>
      </c>
      <c r="N198" s="14"/>
      <c r="O198" s="14"/>
      <c r="P198" s="14"/>
      <c r="Q198" s="14"/>
      <c r="R198" s="17">
        <v>2</v>
      </c>
      <c r="S198" s="17"/>
      <c r="T198" s="18"/>
      <c r="U198" s="14">
        <v>0</v>
      </c>
      <c r="V198" s="19" t="s">
        <v>646</v>
      </c>
      <c r="W198" s="19" t="s">
        <v>647</v>
      </c>
      <c r="X198" s="14" t="s">
        <v>634</v>
      </c>
    </row>
    <row r="199" spans="1:24" x14ac:dyDescent="0.25">
      <c r="A199" s="12" t="s">
        <v>454</v>
      </c>
      <c r="B199" s="13" t="s">
        <v>443</v>
      </c>
      <c r="C199" s="13" t="s">
        <v>461</v>
      </c>
      <c r="D199" s="70" t="str">
        <f>HYPERLINK(Tabulka482433[[#This Row],[Sloupec2]],Tabulka482433[[#This Row],[Sloupec1]])</f>
        <v>Growatt ARK 2.5H-A1 Series Cable</v>
      </c>
      <c r="E199" s="14">
        <v>509032</v>
      </c>
      <c r="F199" s="14">
        <v>0</v>
      </c>
      <c r="G199" s="15" t="s">
        <v>456</v>
      </c>
      <c r="H199" s="15" t="s">
        <v>456</v>
      </c>
      <c r="I199" s="15">
        <v>44</v>
      </c>
      <c r="J199" s="15" t="s">
        <v>456</v>
      </c>
      <c r="K199" s="15" t="s">
        <v>456</v>
      </c>
      <c r="L199" s="15" t="s">
        <v>456</v>
      </c>
      <c r="M199" s="16">
        <v>87</v>
      </c>
      <c r="N199" s="14"/>
      <c r="O199" s="14"/>
      <c r="P199" s="14"/>
      <c r="Q199" s="14"/>
      <c r="R199" s="17">
        <v>2</v>
      </c>
      <c r="S199" s="17"/>
      <c r="T199" s="18"/>
      <c r="U199" s="14">
        <v>0</v>
      </c>
      <c r="V199" s="19" t="s">
        <v>648</v>
      </c>
      <c r="W199" s="19" t="s">
        <v>649</v>
      </c>
      <c r="X199" s="14" t="s">
        <v>634</v>
      </c>
    </row>
    <row r="200" spans="1:24" x14ac:dyDescent="0.25">
      <c r="A200" s="12" t="s">
        <v>454</v>
      </c>
      <c r="B200" s="13" t="s">
        <v>443</v>
      </c>
      <c r="C200" s="13" t="s">
        <v>24</v>
      </c>
      <c r="D200" s="70" t="str">
        <f>HYPERLINK(Tabulka482433[[#This Row],[Sloupec2]],Tabulka482433[[#This Row],[Sloupec1]])</f>
        <v>Growatt ARK Battery Wall Bracket</v>
      </c>
      <c r="E200" s="14">
        <v>509042</v>
      </c>
      <c r="F200" s="14">
        <v>0</v>
      </c>
      <c r="G200" s="15" t="s">
        <v>456</v>
      </c>
      <c r="H200" s="15" t="s">
        <v>456</v>
      </c>
      <c r="I200" s="15">
        <v>13.2</v>
      </c>
      <c r="J200" s="15" t="s">
        <v>456</v>
      </c>
      <c r="K200" s="15" t="s">
        <v>456</v>
      </c>
      <c r="L200" s="15" t="s">
        <v>456</v>
      </c>
      <c r="M200" s="16">
        <v>59</v>
      </c>
      <c r="N200" s="14"/>
      <c r="O200" s="14"/>
      <c r="P200" s="14"/>
      <c r="Q200" s="14"/>
      <c r="R200" s="17">
        <v>2</v>
      </c>
      <c r="S200" s="17"/>
      <c r="T200" s="18"/>
      <c r="U200" s="14">
        <v>0</v>
      </c>
      <c r="V200" s="19" t="s">
        <v>650</v>
      </c>
      <c r="W200" s="19" t="s">
        <v>651</v>
      </c>
      <c r="X200" s="14" t="s">
        <v>471</v>
      </c>
    </row>
    <row r="201" spans="1:24" x14ac:dyDescent="0.25">
      <c r="A201" s="12" t="s">
        <v>454</v>
      </c>
      <c r="B201" s="13" t="s">
        <v>443</v>
      </c>
      <c r="C201" s="13" t="s">
        <v>24</v>
      </c>
      <c r="D201" s="70" t="str">
        <f>HYPERLINK(Tabulka482433[[#This Row],[Sloupec2]],Tabulka482433[[#This Row],[Sloupec1]])</f>
        <v>Growatt APX Battery Wall Bracket</v>
      </c>
      <c r="E201" s="14">
        <v>509044</v>
      </c>
      <c r="F201" s="14">
        <v>0</v>
      </c>
      <c r="G201" s="15" t="s">
        <v>456</v>
      </c>
      <c r="H201" s="15" t="s">
        <v>456</v>
      </c>
      <c r="I201" s="15">
        <v>24.2</v>
      </c>
      <c r="J201" s="15" t="s">
        <v>456</v>
      </c>
      <c r="K201" s="15" t="s">
        <v>456</v>
      </c>
      <c r="L201" s="15" t="s">
        <v>456</v>
      </c>
      <c r="M201" s="16">
        <v>50</v>
      </c>
      <c r="N201" s="14"/>
      <c r="O201" s="14"/>
      <c r="P201" s="14"/>
      <c r="Q201" s="14"/>
      <c r="R201" s="17">
        <v>2</v>
      </c>
      <c r="S201" s="17"/>
      <c r="T201" s="18"/>
      <c r="U201" s="14">
        <v>0</v>
      </c>
      <c r="V201" s="19" t="s">
        <v>652</v>
      </c>
      <c r="W201" s="19" t="s">
        <v>653</v>
      </c>
      <c r="X201" s="14" t="s">
        <v>471</v>
      </c>
    </row>
    <row r="202" spans="1:24" x14ac:dyDescent="0.25">
      <c r="A202" s="12" t="s">
        <v>454</v>
      </c>
      <c r="B202" s="13" t="s">
        <v>443</v>
      </c>
      <c r="C202" s="13" t="s">
        <v>641</v>
      </c>
      <c r="D202" s="70" t="str">
        <f>HYPERLINK(Tabulka482433[[#This Row],[Sloupec2]],Tabulka482433[[#This Row],[Sloupec1]])</f>
        <v>Growatt BDC 95045-A1</v>
      </c>
      <c r="E202" s="14">
        <v>309002</v>
      </c>
      <c r="F202" s="14">
        <v>0</v>
      </c>
      <c r="G202" s="15" t="s">
        <v>456</v>
      </c>
      <c r="H202" s="15" t="s">
        <v>456</v>
      </c>
      <c r="I202" s="15">
        <v>185.9</v>
      </c>
      <c r="J202" s="15" t="s">
        <v>456</v>
      </c>
      <c r="K202" s="15" t="s">
        <v>456</v>
      </c>
      <c r="L202" s="15" t="s">
        <v>456</v>
      </c>
      <c r="M202" s="16">
        <v>1</v>
      </c>
      <c r="N202" s="14"/>
      <c r="O202" s="14"/>
      <c r="P202" s="14"/>
      <c r="Q202" s="14"/>
      <c r="R202" s="17">
        <v>0</v>
      </c>
      <c r="S202" s="17"/>
      <c r="T202" s="18"/>
      <c r="U202" s="14">
        <v>0</v>
      </c>
      <c r="V202" s="19" t="s">
        <v>654</v>
      </c>
      <c r="W202" s="19" t="s">
        <v>655</v>
      </c>
      <c r="X202" s="14" t="s">
        <v>656</v>
      </c>
    </row>
    <row r="203" spans="1:24" x14ac:dyDescent="0.25">
      <c r="A203" s="12" t="s">
        <v>454</v>
      </c>
      <c r="B203" s="13" t="s">
        <v>443</v>
      </c>
      <c r="C203" s="13" t="s">
        <v>461</v>
      </c>
      <c r="D203" s="70" t="str">
        <f>HYPERLINK(Tabulka482433[[#This Row],[Sloupec2]],Tabulka482433[[#This Row],[Sloupec1]])</f>
        <v>Growatt GBLI6532 6.5H</v>
      </c>
      <c r="E203" s="14">
        <v>309061</v>
      </c>
      <c r="F203" s="14">
        <v>0</v>
      </c>
      <c r="G203" s="15" t="s">
        <v>456</v>
      </c>
      <c r="H203" s="15" t="s">
        <v>456</v>
      </c>
      <c r="I203" s="15">
        <v>2110.5</v>
      </c>
      <c r="J203" s="15" t="s">
        <v>456</v>
      </c>
      <c r="K203" s="15" t="s">
        <v>456</v>
      </c>
      <c r="L203" s="15" t="s">
        <v>456</v>
      </c>
      <c r="M203" s="16">
        <v>23</v>
      </c>
      <c r="N203" s="14"/>
      <c r="O203" s="14"/>
      <c r="P203" s="14"/>
      <c r="Q203" s="14"/>
      <c r="R203" s="17">
        <v>10</v>
      </c>
      <c r="S203" s="17"/>
      <c r="T203" s="18"/>
      <c r="U203" s="14">
        <v>0</v>
      </c>
      <c r="V203" s="19" t="s">
        <v>657</v>
      </c>
      <c r="W203" s="19" t="s">
        <v>658</v>
      </c>
      <c r="X203" s="14" t="s">
        <v>659</v>
      </c>
    </row>
    <row r="204" spans="1:24" x14ac:dyDescent="0.25">
      <c r="A204" s="12" t="s">
        <v>454</v>
      </c>
      <c r="B204" s="13" t="s">
        <v>443</v>
      </c>
      <c r="C204" s="13" t="s">
        <v>461</v>
      </c>
      <c r="D204" s="70" t="str">
        <f>HYPERLINK(Tabulka482433[[#This Row],[Sloupec2]],Tabulka482433[[#This Row],[Sloupec1]])</f>
        <v>Growatt GBLI6532 Cable</v>
      </c>
      <c r="E204" s="14">
        <v>509023</v>
      </c>
      <c r="F204" s="14">
        <v>0</v>
      </c>
      <c r="G204" s="15" t="s">
        <v>456</v>
      </c>
      <c r="H204" s="15" t="s">
        <v>456</v>
      </c>
      <c r="I204" s="15">
        <v>42</v>
      </c>
      <c r="J204" s="15" t="s">
        <v>456</v>
      </c>
      <c r="K204" s="15" t="s">
        <v>456</v>
      </c>
      <c r="L204" s="15" t="s">
        <v>456</v>
      </c>
      <c r="M204" s="16">
        <v>6</v>
      </c>
      <c r="N204" s="14"/>
      <c r="O204" s="14"/>
      <c r="P204" s="14"/>
      <c r="Q204" s="14"/>
      <c r="R204" s="17">
        <v>2</v>
      </c>
      <c r="S204" s="17"/>
      <c r="T204" s="18"/>
      <c r="U204" s="14">
        <v>0</v>
      </c>
      <c r="V204" s="19" t="s">
        <v>660</v>
      </c>
      <c r="W204" s="19" t="s">
        <v>661</v>
      </c>
      <c r="X204" s="14" t="s">
        <v>662</v>
      </c>
    </row>
    <row r="205" spans="1:24" x14ac:dyDescent="0.25">
      <c r="A205" s="12" t="s">
        <v>454</v>
      </c>
      <c r="B205" s="13" t="s">
        <v>443</v>
      </c>
      <c r="C205" s="13" t="s">
        <v>461</v>
      </c>
      <c r="D205" s="70" t="str">
        <f>HYPERLINK(Tabulka482433[[#This Row],[Sloupec2]],Tabulka482433[[#This Row],[Sloupec1]])</f>
        <v>Growatt GBLI6532 Paraller cable</v>
      </c>
      <c r="E205" s="14">
        <v>509033</v>
      </c>
      <c r="F205" s="14">
        <v>0</v>
      </c>
      <c r="G205" s="15" t="s">
        <v>456</v>
      </c>
      <c r="H205" s="15" t="s">
        <v>456</v>
      </c>
      <c r="I205" s="15">
        <v>52.5</v>
      </c>
      <c r="J205" s="15" t="s">
        <v>456</v>
      </c>
      <c r="K205" s="15" t="s">
        <v>456</v>
      </c>
      <c r="L205" s="15" t="s">
        <v>456</v>
      </c>
      <c r="M205" s="16">
        <v>8</v>
      </c>
      <c r="N205" s="14"/>
      <c r="O205" s="14"/>
      <c r="P205" s="14"/>
      <c r="Q205" s="14"/>
      <c r="R205" s="17">
        <v>2</v>
      </c>
      <c r="S205" s="17"/>
      <c r="T205" s="18"/>
      <c r="U205" s="14">
        <v>0</v>
      </c>
      <c r="V205" s="19" t="s">
        <v>663</v>
      </c>
      <c r="W205" s="19" t="s">
        <v>664</v>
      </c>
      <c r="X205" s="14" t="s">
        <v>665</v>
      </c>
    </row>
    <row r="206" spans="1:24" x14ac:dyDescent="0.25">
      <c r="A206" s="12" t="s">
        <v>454</v>
      </c>
      <c r="B206" s="13" t="s">
        <v>443</v>
      </c>
      <c r="C206" s="13" t="s">
        <v>536</v>
      </c>
      <c r="D206" s="70" t="str">
        <f>HYPERLINK(Tabulka482433[[#This Row],[Sloupec2]],Tabulka482433[[#This Row],[Sloupec1]])</f>
        <v>Growatt SET SPH3600TL BL-UP 6,5kWh battery</v>
      </c>
      <c r="E206" s="14">
        <v>209035</v>
      </c>
      <c r="F206" s="14">
        <v>0</v>
      </c>
      <c r="G206" s="15" t="s">
        <v>456</v>
      </c>
      <c r="H206" s="15" t="s">
        <v>456</v>
      </c>
      <c r="I206" s="15">
        <v>2847.15</v>
      </c>
      <c r="J206" s="15" t="s">
        <v>456</v>
      </c>
      <c r="K206" s="15" t="s">
        <v>456</v>
      </c>
      <c r="L206" s="15" t="s">
        <v>456</v>
      </c>
      <c r="M206" s="16">
        <v>0</v>
      </c>
      <c r="N206" s="14"/>
      <c r="O206" s="14"/>
      <c r="P206" s="14"/>
      <c r="Q206" s="14"/>
      <c r="R206" s="17">
        <v>0</v>
      </c>
      <c r="S206" s="17"/>
      <c r="T206" s="18"/>
      <c r="U206" s="14">
        <v>0</v>
      </c>
      <c r="V206" s="19" t="s">
        <v>666</v>
      </c>
      <c r="W206" s="19" t="s">
        <v>667</v>
      </c>
      <c r="X206" s="14" t="s">
        <v>668</v>
      </c>
    </row>
    <row r="207" spans="1:24" x14ac:dyDescent="0.25">
      <c r="A207" s="12" t="s">
        <v>454</v>
      </c>
      <c r="B207" s="13" t="s">
        <v>443</v>
      </c>
      <c r="C207" s="13" t="s">
        <v>536</v>
      </c>
      <c r="D207" s="70" t="str">
        <f>HYPERLINK(Tabulka482433[[#This Row],[Sloupec2]],Tabulka482433[[#This Row],[Sloupec1]])</f>
        <v>Growatt SET SPH 5000TL3 BH-UP, 7,5kWh battery</v>
      </c>
      <c r="E207" s="14">
        <v>209006</v>
      </c>
      <c r="F207" s="14">
        <v>5</v>
      </c>
      <c r="G207" s="15" t="s">
        <v>456</v>
      </c>
      <c r="H207" s="15" t="s">
        <v>456</v>
      </c>
      <c r="I207" s="15">
        <v>2604.79</v>
      </c>
      <c r="J207" s="15" t="s">
        <v>456</v>
      </c>
      <c r="K207" s="15" t="s">
        <v>456</v>
      </c>
      <c r="L207" s="15" t="s">
        <v>456</v>
      </c>
      <c r="M207" s="16">
        <v>0</v>
      </c>
      <c r="N207" s="14"/>
      <c r="O207" s="14"/>
      <c r="P207" s="14"/>
      <c r="Q207" s="14"/>
      <c r="R207" s="17">
        <v>0</v>
      </c>
      <c r="S207" s="17"/>
      <c r="T207" s="18"/>
      <c r="U207" s="14">
        <v>0</v>
      </c>
      <c r="V207" s="19" t="s">
        <v>669</v>
      </c>
      <c r="W207" s="19" t="s">
        <v>670</v>
      </c>
      <c r="X207" s="14" t="s">
        <v>671</v>
      </c>
    </row>
    <row r="208" spans="1:24" x14ac:dyDescent="0.25">
      <c r="A208" s="12" t="s">
        <v>454</v>
      </c>
      <c r="B208" s="13" t="s">
        <v>443</v>
      </c>
      <c r="C208" s="13" t="s">
        <v>536</v>
      </c>
      <c r="D208" s="70" t="str">
        <f>HYPERLINK(Tabulka482433[[#This Row],[Sloupec2]],Tabulka482433[[#This Row],[Sloupec1]])</f>
        <v>Growatt SET SPH 8000TL3 BH-UP, 7,5kWh battery</v>
      </c>
      <c r="E208" s="14">
        <v>209007</v>
      </c>
      <c r="F208" s="14">
        <v>8</v>
      </c>
      <c r="G208" s="15" t="s">
        <v>456</v>
      </c>
      <c r="H208" s="15" t="s">
        <v>456</v>
      </c>
      <c r="I208" s="15">
        <v>2692.11</v>
      </c>
      <c r="J208" s="15" t="s">
        <v>456</v>
      </c>
      <c r="K208" s="15" t="s">
        <v>456</v>
      </c>
      <c r="L208" s="15" t="s">
        <v>456</v>
      </c>
      <c r="M208" s="16">
        <v>0</v>
      </c>
      <c r="N208" s="14"/>
      <c r="O208" s="14"/>
      <c r="P208" s="14"/>
      <c r="Q208" s="14"/>
      <c r="R208" s="17">
        <v>0</v>
      </c>
      <c r="S208" s="17"/>
      <c r="T208" s="18"/>
      <c r="U208" s="14">
        <v>0</v>
      </c>
      <c r="V208" s="19" t="s">
        <v>672</v>
      </c>
      <c r="W208" s="19" t="s">
        <v>673</v>
      </c>
      <c r="X208" s="14" t="s">
        <v>674</v>
      </c>
    </row>
    <row r="209" spans="1:24" x14ac:dyDescent="0.25">
      <c r="A209" s="12" t="s">
        <v>454</v>
      </c>
      <c r="B209" s="13" t="s">
        <v>443</v>
      </c>
      <c r="C209" s="13" t="s">
        <v>536</v>
      </c>
      <c r="D209" s="70" t="str">
        <f>HYPERLINK(Tabulka482433[[#This Row],[Sloupec2]],Tabulka482433[[#This Row],[Sloupec1]])</f>
        <v>Growatt SET SPH 10000TL3 BH-UP, 10kWh battery</v>
      </c>
      <c r="E209" s="14">
        <v>209008</v>
      </c>
      <c r="F209" s="14">
        <v>10</v>
      </c>
      <c r="G209" s="15" t="s">
        <v>456</v>
      </c>
      <c r="H209" s="15" t="s">
        <v>456</v>
      </c>
      <c r="I209" s="15">
        <v>3248.36</v>
      </c>
      <c r="J209" s="15" t="s">
        <v>456</v>
      </c>
      <c r="K209" s="15" t="s">
        <v>456</v>
      </c>
      <c r="L209" s="15" t="s">
        <v>456</v>
      </c>
      <c r="M209" s="16">
        <v>0</v>
      </c>
      <c r="N209" s="14"/>
      <c r="O209" s="14"/>
      <c r="P209" s="14"/>
      <c r="Q209" s="14"/>
      <c r="R209" s="17">
        <v>0</v>
      </c>
      <c r="S209" s="17"/>
      <c r="T209" s="18"/>
      <c r="U209" s="14">
        <v>0</v>
      </c>
      <c r="V209" s="19" t="s">
        <v>675</v>
      </c>
      <c r="W209" s="19" t="s">
        <v>676</v>
      </c>
      <c r="X209" s="14" t="s">
        <v>677</v>
      </c>
    </row>
    <row r="210" spans="1:24" x14ac:dyDescent="0.25">
      <c r="A210" s="12" t="s">
        <v>454</v>
      </c>
      <c r="B210" s="13" t="s">
        <v>443</v>
      </c>
      <c r="C210" s="13" t="s">
        <v>455</v>
      </c>
      <c r="D210" s="70" t="str">
        <f>HYPERLINK(Tabulka482433[[#This Row],[Sloupec2]],Tabulka482433[[#This Row],[Sloupec1]])</f>
        <v>Growatt MOD10KTL3-XH(BP)</v>
      </c>
      <c r="E210" s="14">
        <v>209104</v>
      </c>
      <c r="F210" s="14">
        <v>10</v>
      </c>
      <c r="G210" s="15" t="s">
        <v>456</v>
      </c>
      <c r="H210" s="15" t="s">
        <v>456</v>
      </c>
      <c r="I210" s="15">
        <v>942.7</v>
      </c>
      <c r="J210" s="15" t="s">
        <v>456</v>
      </c>
      <c r="K210" s="15" t="s">
        <v>456</v>
      </c>
      <c r="L210" s="15" t="s">
        <v>456</v>
      </c>
      <c r="M210" s="16">
        <v>126</v>
      </c>
      <c r="N210" s="14"/>
      <c r="O210" s="14"/>
      <c r="P210" s="14"/>
      <c r="Q210" s="14"/>
      <c r="R210" s="17">
        <v>10</v>
      </c>
      <c r="S210" s="17"/>
      <c r="T210" s="18"/>
      <c r="U210" s="14">
        <v>0</v>
      </c>
      <c r="V210" s="19" t="s">
        <v>678</v>
      </c>
      <c r="W210" s="19" t="s">
        <v>679</v>
      </c>
      <c r="X210" s="14" t="s">
        <v>680</v>
      </c>
    </row>
    <row r="211" spans="1:24" x14ac:dyDescent="0.25">
      <c r="A211" s="12" t="s">
        <v>454</v>
      </c>
      <c r="B211" s="13" t="s">
        <v>443</v>
      </c>
      <c r="C211" s="13" t="s">
        <v>536</v>
      </c>
      <c r="D211" s="70" t="str">
        <f>HYPERLINK(Tabulka482433[[#This Row],[Sloupec2]],Tabulka482433[[#This Row],[Sloupec1]])</f>
        <v>Growatt SET MOD 10KTL3 XH BP, 10kWh battery</v>
      </c>
      <c r="E211" s="14">
        <v>209001</v>
      </c>
      <c r="F211" s="14">
        <v>10</v>
      </c>
      <c r="G211" s="15" t="s">
        <v>456</v>
      </c>
      <c r="H211" s="15" t="s">
        <v>456</v>
      </c>
      <c r="I211" s="15">
        <v>3372.33</v>
      </c>
      <c r="J211" s="15" t="s">
        <v>456</v>
      </c>
      <c r="K211" s="15" t="s">
        <v>456</v>
      </c>
      <c r="L211" s="15" t="s">
        <v>456</v>
      </c>
      <c r="M211" s="16">
        <v>0</v>
      </c>
      <c r="N211" s="14"/>
      <c r="O211" s="14"/>
      <c r="P211" s="14"/>
      <c r="Q211" s="14"/>
      <c r="R211" s="17">
        <v>0</v>
      </c>
      <c r="S211" s="17"/>
      <c r="T211" s="18"/>
      <c r="U211" s="14">
        <v>0</v>
      </c>
      <c r="V211" s="19" t="s">
        <v>681</v>
      </c>
      <c r="W211" s="19" t="s">
        <v>682</v>
      </c>
      <c r="X211" s="14" t="s">
        <v>683</v>
      </c>
    </row>
    <row r="212" spans="1:24" x14ac:dyDescent="0.25">
      <c r="A212" s="12" t="s">
        <v>454</v>
      </c>
      <c r="B212" s="13" t="s">
        <v>443</v>
      </c>
      <c r="C212" s="13" t="s">
        <v>536</v>
      </c>
      <c r="D212" s="70" t="str">
        <f>HYPERLINK(Tabulka482433[[#This Row],[Sloupec2]],Tabulka482433[[#This Row],[Sloupec1]])</f>
        <v>Growatt SET MOD 10KTL3 XH BP, 10kWh battery, SYN box</v>
      </c>
      <c r="E212" s="14">
        <v>209028</v>
      </c>
      <c r="F212" s="14">
        <v>10</v>
      </c>
      <c r="G212" s="15" t="s">
        <v>456</v>
      </c>
      <c r="H212" s="15" t="s">
        <v>456</v>
      </c>
      <c r="I212" s="15">
        <v>3677.4</v>
      </c>
      <c r="J212" s="15" t="s">
        <v>456</v>
      </c>
      <c r="K212" s="15" t="s">
        <v>456</v>
      </c>
      <c r="L212" s="15" t="s">
        <v>456</v>
      </c>
      <c r="M212" s="16">
        <v>0</v>
      </c>
      <c r="N212" s="14"/>
      <c r="O212" s="14"/>
      <c r="P212" s="14"/>
      <c r="Q212" s="14"/>
      <c r="R212" s="17">
        <v>0</v>
      </c>
      <c r="S212" s="17"/>
      <c r="T212" s="18"/>
      <c r="U212" s="14">
        <v>0</v>
      </c>
      <c r="V212" s="19" t="s">
        <v>684</v>
      </c>
      <c r="W212" s="19" t="s">
        <v>685</v>
      </c>
      <c r="X212" s="14" t="s">
        <v>686</v>
      </c>
    </row>
    <row r="213" spans="1:24" x14ac:dyDescent="0.25">
      <c r="A213" s="12" t="s">
        <v>454</v>
      </c>
      <c r="B213" s="13" t="s">
        <v>443</v>
      </c>
      <c r="C213" s="13" t="s">
        <v>536</v>
      </c>
      <c r="D213" s="70" t="str">
        <f>HYPERLINK(Tabulka482433[[#This Row],[Sloupec2]],Tabulka482433[[#This Row],[Sloupec1]])</f>
        <v>Growatt SET MOD 10KTL3 XH BP, 15kWh battery</v>
      </c>
      <c r="E213" s="14">
        <v>209002</v>
      </c>
      <c r="F213" s="14">
        <v>10</v>
      </c>
      <c r="G213" s="15" t="s">
        <v>456</v>
      </c>
      <c r="H213" s="15" t="s">
        <v>456</v>
      </c>
      <c r="I213" s="15">
        <v>4381.34</v>
      </c>
      <c r="J213" s="15" t="s">
        <v>456</v>
      </c>
      <c r="K213" s="15" t="s">
        <v>456</v>
      </c>
      <c r="L213" s="15" t="s">
        <v>456</v>
      </c>
      <c r="M213" s="16">
        <v>0</v>
      </c>
      <c r="N213" s="14"/>
      <c r="O213" s="14"/>
      <c r="P213" s="14"/>
      <c r="Q213" s="14"/>
      <c r="R213" s="17">
        <v>0</v>
      </c>
      <c r="S213" s="17"/>
      <c r="T213" s="18"/>
      <c r="U213" s="14">
        <v>0</v>
      </c>
      <c r="V213" s="19" t="s">
        <v>687</v>
      </c>
      <c r="W213" s="19" t="s">
        <v>688</v>
      </c>
      <c r="X213" s="14" t="s">
        <v>689</v>
      </c>
    </row>
    <row r="214" spans="1:24" x14ac:dyDescent="0.25">
      <c r="A214" s="12" t="s">
        <v>454</v>
      </c>
      <c r="B214" s="13" t="s">
        <v>443</v>
      </c>
      <c r="C214" s="13" t="s">
        <v>536</v>
      </c>
      <c r="D214" s="70" t="str">
        <f>HYPERLINK(Tabulka482433[[#This Row],[Sloupec2]],Tabulka482433[[#This Row],[Sloupec1]])</f>
        <v>Growatt SET MOD 10KTL3 XH BP, 20kWh battery</v>
      </c>
      <c r="E214" s="14">
        <v>209003</v>
      </c>
      <c r="F214" s="14">
        <v>10</v>
      </c>
      <c r="G214" s="15" t="s">
        <v>456</v>
      </c>
      <c r="H214" s="15" t="s">
        <v>456</v>
      </c>
      <c r="I214" s="15">
        <v>5390.34</v>
      </c>
      <c r="J214" s="15" t="s">
        <v>456</v>
      </c>
      <c r="K214" s="15" t="s">
        <v>456</v>
      </c>
      <c r="L214" s="15" t="s">
        <v>456</v>
      </c>
      <c r="M214" s="16">
        <v>0</v>
      </c>
      <c r="N214" s="14"/>
      <c r="O214" s="14"/>
      <c r="P214" s="14"/>
      <c r="Q214" s="14"/>
      <c r="R214" s="17">
        <v>0</v>
      </c>
      <c r="S214" s="17"/>
      <c r="T214" s="18"/>
      <c r="U214" s="14">
        <v>0</v>
      </c>
      <c r="V214" s="19" t="s">
        <v>690</v>
      </c>
      <c r="W214" s="19" t="s">
        <v>691</v>
      </c>
      <c r="X214" s="14" t="s">
        <v>692</v>
      </c>
    </row>
    <row r="215" spans="1:24" x14ac:dyDescent="0.25">
      <c r="A215" s="12" t="s">
        <v>454</v>
      </c>
      <c r="B215" s="13" t="s">
        <v>443</v>
      </c>
      <c r="C215" s="13" t="s">
        <v>536</v>
      </c>
      <c r="D215" s="70" t="str">
        <f>HYPERLINK(Tabulka482433[[#This Row],[Sloupec2]],Tabulka482433[[#This Row],[Sloupec1]])</f>
        <v>Growatt SET MOD 10KTL3 XH BP, 25kWh battery</v>
      </c>
      <c r="E215" s="14">
        <v>209004</v>
      </c>
      <c r="F215" s="14">
        <v>10</v>
      </c>
      <c r="G215" s="15" t="s">
        <v>456</v>
      </c>
      <c r="H215" s="15" t="s">
        <v>456</v>
      </c>
      <c r="I215" s="15">
        <v>6479.12</v>
      </c>
      <c r="J215" s="15" t="s">
        <v>456</v>
      </c>
      <c r="K215" s="15" t="s">
        <v>456</v>
      </c>
      <c r="L215" s="15" t="s">
        <v>456</v>
      </c>
      <c r="M215" s="16">
        <v>0</v>
      </c>
      <c r="N215" s="14"/>
      <c r="O215" s="14"/>
      <c r="P215" s="14"/>
      <c r="Q215" s="14"/>
      <c r="R215" s="17">
        <v>0</v>
      </c>
      <c r="S215" s="17"/>
      <c r="T215" s="18"/>
      <c r="U215" s="14">
        <v>0</v>
      </c>
      <c r="V215" s="19" t="s">
        <v>693</v>
      </c>
      <c r="W215" s="19" t="s">
        <v>694</v>
      </c>
      <c r="X215" s="14" t="s">
        <v>695</v>
      </c>
    </row>
    <row r="216" spans="1:24" x14ac:dyDescent="0.25">
      <c r="A216" s="12" t="s">
        <v>529</v>
      </c>
      <c r="B216" s="13" t="s">
        <v>443</v>
      </c>
      <c r="C216" s="13" t="s">
        <v>536</v>
      </c>
      <c r="D216" s="70" t="str">
        <f>HYPERLINK(Tabulka482433[[#This Row],[Sloupec2]],Tabulka482433[[#This Row],[Sloupec1]])</f>
        <v>Growatt SET MOD 10KTL3 XH BP, 30kWh battery</v>
      </c>
      <c r="E216" s="14">
        <v>209005</v>
      </c>
      <c r="F216" s="14">
        <v>10</v>
      </c>
      <c r="G216" s="15" t="s">
        <v>456</v>
      </c>
      <c r="H216" s="15" t="s">
        <v>456</v>
      </c>
      <c r="I216" s="15">
        <v>7488.13</v>
      </c>
      <c r="J216" s="15" t="s">
        <v>456</v>
      </c>
      <c r="K216" s="15" t="s">
        <v>456</v>
      </c>
      <c r="L216" s="15" t="s">
        <v>456</v>
      </c>
      <c r="M216" s="16">
        <v>0</v>
      </c>
      <c r="N216" s="14"/>
      <c r="O216" s="14"/>
      <c r="P216" s="14"/>
      <c r="Q216" s="14"/>
      <c r="R216" s="17">
        <v>0</v>
      </c>
      <c r="S216" s="17"/>
      <c r="T216" s="18"/>
      <c r="U216" s="14">
        <v>0</v>
      </c>
      <c r="V216" s="19" t="s">
        <v>696</v>
      </c>
      <c r="W216" s="19" t="s">
        <v>697</v>
      </c>
      <c r="X216" s="14" t="s">
        <v>698</v>
      </c>
    </row>
    <row r="217" spans="1:24" x14ac:dyDescent="0.25">
      <c r="A217" s="12" t="s">
        <v>529</v>
      </c>
      <c r="B217" s="13" t="s">
        <v>443</v>
      </c>
      <c r="C217" s="13" t="s">
        <v>455</v>
      </c>
      <c r="D217" s="70" t="str">
        <f>HYPERLINK(Tabulka482433[[#This Row],[Sloupec2]],Tabulka482433[[#This Row],[Sloupec1]])</f>
        <v>Growatt MID 15KTL3-XH</v>
      </c>
      <c r="E217" s="14">
        <v>209150</v>
      </c>
      <c r="F217" s="14">
        <v>15</v>
      </c>
      <c r="G217" s="15" t="s">
        <v>456</v>
      </c>
      <c r="H217" s="15" t="s">
        <v>456</v>
      </c>
      <c r="I217" s="15">
        <v>1086.8</v>
      </c>
      <c r="J217" s="15" t="s">
        <v>456</v>
      </c>
      <c r="K217" s="15" t="s">
        <v>456</v>
      </c>
      <c r="L217" s="15" t="s">
        <v>456</v>
      </c>
      <c r="M217" s="16">
        <v>-3</v>
      </c>
      <c r="N217" s="14"/>
      <c r="O217" s="14"/>
      <c r="P217" s="14"/>
      <c r="Q217" s="14"/>
      <c r="R217" s="17">
        <v>10</v>
      </c>
      <c r="S217" s="17"/>
      <c r="T217" s="18"/>
      <c r="U217" s="14">
        <v>0</v>
      </c>
      <c r="V217" s="19" t="s">
        <v>26</v>
      </c>
      <c r="W217" s="19" t="s">
        <v>699</v>
      </c>
      <c r="X217" s="14" t="s">
        <v>680</v>
      </c>
    </row>
    <row r="218" spans="1:24" x14ac:dyDescent="0.25">
      <c r="A218" s="12" t="s">
        <v>529</v>
      </c>
      <c r="B218" s="13" t="s">
        <v>443</v>
      </c>
      <c r="C218" s="13" t="s">
        <v>455</v>
      </c>
      <c r="D218" s="70" t="str">
        <f>HYPERLINK(Tabulka482433[[#This Row],[Sloupec2]],Tabulka482433[[#This Row],[Sloupec1]])</f>
        <v>Growatt MID 20KTL3-XH</v>
      </c>
      <c r="E218" s="14">
        <v>209200</v>
      </c>
      <c r="F218" s="14">
        <v>20</v>
      </c>
      <c r="G218" s="15" t="s">
        <v>456</v>
      </c>
      <c r="H218" s="15" t="s">
        <v>456</v>
      </c>
      <c r="I218" s="15">
        <v>1279.3</v>
      </c>
      <c r="J218" s="15" t="s">
        <v>456</v>
      </c>
      <c r="K218" s="15" t="s">
        <v>456</v>
      </c>
      <c r="L218" s="15" t="s">
        <v>456</v>
      </c>
      <c r="M218" s="16">
        <v>1</v>
      </c>
      <c r="N218" s="14"/>
      <c r="O218" s="14"/>
      <c r="P218" s="14"/>
      <c r="Q218" s="14"/>
      <c r="R218" s="17">
        <v>10</v>
      </c>
      <c r="S218" s="17"/>
      <c r="T218" s="18"/>
      <c r="U218" s="14">
        <v>0</v>
      </c>
      <c r="V218" s="19" t="s">
        <v>27</v>
      </c>
      <c r="W218" s="19" t="s">
        <v>700</v>
      </c>
      <c r="X218" s="14" t="s">
        <v>680</v>
      </c>
    </row>
    <row r="219" spans="1:24" x14ac:dyDescent="0.25">
      <c r="A219" s="12" t="s">
        <v>529</v>
      </c>
      <c r="B219" s="13" t="s">
        <v>443</v>
      </c>
      <c r="C219" s="13" t="s">
        <v>455</v>
      </c>
      <c r="D219" s="70" t="str">
        <f>HYPERLINK(Tabulka482433[[#This Row],[Sloupec2]],Tabulka482433[[#This Row],[Sloupec1]])</f>
        <v>Growatt MID 25KTL3-XH</v>
      </c>
      <c r="E219" s="14">
        <v>209250</v>
      </c>
      <c r="F219" s="14">
        <v>25</v>
      </c>
      <c r="G219" s="15" t="s">
        <v>456</v>
      </c>
      <c r="H219" s="15" t="s">
        <v>456</v>
      </c>
      <c r="I219" s="15">
        <v>1469.6</v>
      </c>
      <c r="J219" s="15" t="s">
        <v>456</v>
      </c>
      <c r="K219" s="15" t="s">
        <v>456</v>
      </c>
      <c r="L219" s="15" t="s">
        <v>456</v>
      </c>
      <c r="M219" s="16">
        <v>3</v>
      </c>
      <c r="N219" s="14"/>
      <c r="O219" s="14"/>
      <c r="P219" s="14"/>
      <c r="Q219" s="14"/>
      <c r="R219" s="17">
        <v>10</v>
      </c>
      <c r="S219" s="17"/>
      <c r="T219" s="18"/>
      <c r="U219" s="14">
        <v>0</v>
      </c>
      <c r="V219" s="19" t="s">
        <v>28</v>
      </c>
      <c r="W219" s="19" t="s">
        <v>701</v>
      </c>
      <c r="X219" s="14" t="s">
        <v>680</v>
      </c>
    </row>
    <row r="220" spans="1:24" x14ac:dyDescent="0.25">
      <c r="A220" s="12" t="s">
        <v>529</v>
      </c>
      <c r="B220" s="13" t="s">
        <v>443</v>
      </c>
      <c r="C220" s="13" t="s">
        <v>455</v>
      </c>
      <c r="D220" s="70" t="str">
        <f>HYPERLINK(Tabulka482433[[#This Row],[Sloupec2]],Tabulka482433[[#This Row],[Sloupec1]])</f>
        <v>Growatt MID 30KTL3-XH</v>
      </c>
      <c r="E220" s="14">
        <v>209302</v>
      </c>
      <c r="F220" s="14">
        <v>30</v>
      </c>
      <c r="G220" s="15" t="s">
        <v>456</v>
      </c>
      <c r="H220" s="15" t="s">
        <v>456</v>
      </c>
      <c r="I220" s="15">
        <v>1598.3</v>
      </c>
      <c r="J220" s="15" t="s">
        <v>456</v>
      </c>
      <c r="K220" s="15" t="s">
        <v>456</v>
      </c>
      <c r="L220" s="15" t="s">
        <v>456</v>
      </c>
      <c r="M220" s="16">
        <v>16</v>
      </c>
      <c r="N220" s="14"/>
      <c r="O220" s="14"/>
      <c r="P220" s="14"/>
      <c r="Q220" s="14"/>
      <c r="R220" s="17">
        <v>10</v>
      </c>
      <c r="S220" s="17"/>
      <c r="T220" s="18"/>
      <c r="U220" s="14">
        <v>0</v>
      </c>
      <c r="V220" s="19" t="s">
        <v>29</v>
      </c>
      <c r="W220" s="19" t="s">
        <v>702</v>
      </c>
      <c r="X220" s="14" t="s">
        <v>680</v>
      </c>
    </row>
    <row r="221" spans="1:24" x14ac:dyDescent="0.25">
      <c r="A221" s="12" t="s">
        <v>529</v>
      </c>
      <c r="B221" s="13" t="s">
        <v>443</v>
      </c>
      <c r="C221" s="13" t="s">
        <v>536</v>
      </c>
      <c r="D221" s="70" t="str">
        <f>HYPERLINK(Tabulka482433[[#This Row],[Sloupec2]],Tabulka482433[[#This Row],[Sloupec1]])</f>
        <v>Growatt SET MID 15KTL3 XH, 15kWh battery</v>
      </c>
      <c r="E221" s="14">
        <v>209009</v>
      </c>
      <c r="F221" s="14">
        <v>15</v>
      </c>
      <c r="G221" s="15" t="s">
        <v>456</v>
      </c>
      <c r="H221" s="15" t="s">
        <v>456</v>
      </c>
      <c r="I221" s="15">
        <v>4554.8900000000003</v>
      </c>
      <c r="J221" s="15" t="s">
        <v>456</v>
      </c>
      <c r="K221" s="15" t="s">
        <v>456</v>
      </c>
      <c r="L221" s="15" t="s">
        <v>456</v>
      </c>
      <c r="M221" s="16">
        <v>0</v>
      </c>
      <c r="N221" s="14"/>
      <c r="O221" s="14"/>
      <c r="P221" s="14"/>
      <c r="Q221" s="14"/>
      <c r="R221" s="17">
        <v>0</v>
      </c>
      <c r="S221" s="17"/>
      <c r="T221" s="18"/>
      <c r="U221" s="14">
        <v>0</v>
      </c>
      <c r="V221" s="19" t="s">
        <v>703</v>
      </c>
      <c r="W221" s="19" t="s">
        <v>704</v>
      </c>
      <c r="X221" s="14" t="s">
        <v>705</v>
      </c>
    </row>
    <row r="222" spans="1:24" x14ac:dyDescent="0.25">
      <c r="A222" s="12" t="s">
        <v>529</v>
      </c>
      <c r="B222" s="13" t="s">
        <v>443</v>
      </c>
      <c r="C222" s="13" t="s">
        <v>536</v>
      </c>
      <c r="D222" s="70" t="str">
        <f>HYPERLINK(Tabulka482433[[#This Row],[Sloupec2]],Tabulka482433[[#This Row],[Sloupec1]])</f>
        <v>Growatt SET MID 20KTL3 XH, 20kWh battery</v>
      </c>
      <c r="E222" s="14">
        <v>209010</v>
      </c>
      <c r="F222" s="14">
        <v>20</v>
      </c>
      <c r="G222" s="15" t="s">
        <v>456</v>
      </c>
      <c r="H222" s="15" t="s">
        <v>456</v>
      </c>
      <c r="I222" s="15">
        <v>5752.55</v>
      </c>
      <c r="J222" s="15" t="s">
        <v>456</v>
      </c>
      <c r="K222" s="15" t="s">
        <v>456</v>
      </c>
      <c r="L222" s="15" t="s">
        <v>456</v>
      </c>
      <c r="M222" s="16">
        <v>0</v>
      </c>
      <c r="N222" s="14"/>
      <c r="O222" s="14"/>
      <c r="P222" s="14"/>
      <c r="Q222" s="14"/>
      <c r="R222" s="17">
        <v>0</v>
      </c>
      <c r="S222" s="17"/>
      <c r="T222" s="18"/>
      <c r="U222" s="14">
        <v>0</v>
      </c>
      <c r="V222" s="19" t="s">
        <v>706</v>
      </c>
      <c r="W222" s="19" t="s">
        <v>707</v>
      </c>
      <c r="X222" s="14" t="s">
        <v>708</v>
      </c>
    </row>
    <row r="223" spans="1:24" x14ac:dyDescent="0.25">
      <c r="A223" s="12" t="s">
        <v>529</v>
      </c>
      <c r="B223" s="13" t="s">
        <v>443</v>
      </c>
      <c r="C223" s="13" t="s">
        <v>536</v>
      </c>
      <c r="D223" s="70" t="str">
        <f>HYPERLINK(Tabulka482433[[#This Row],[Sloupec2]],Tabulka482433[[#This Row],[Sloupec1]])</f>
        <v>Growatt SET MID 25KTL3 XH, 25kWh battery</v>
      </c>
      <c r="E223" s="14">
        <v>209018</v>
      </c>
      <c r="F223" s="14">
        <v>25</v>
      </c>
      <c r="G223" s="15" t="s">
        <v>456</v>
      </c>
      <c r="H223" s="15" t="s">
        <v>456</v>
      </c>
      <c r="I223" s="15">
        <v>7006.27</v>
      </c>
      <c r="J223" s="15" t="s">
        <v>456</v>
      </c>
      <c r="K223" s="15" t="s">
        <v>456</v>
      </c>
      <c r="L223" s="15" t="s">
        <v>456</v>
      </c>
      <c r="M223" s="16">
        <v>0</v>
      </c>
      <c r="N223" s="14"/>
      <c r="O223" s="14"/>
      <c r="P223" s="14"/>
      <c r="Q223" s="14"/>
      <c r="R223" s="17">
        <v>0</v>
      </c>
      <c r="S223" s="17"/>
      <c r="T223" s="18"/>
      <c r="U223" s="14">
        <v>0</v>
      </c>
      <c r="V223" s="19" t="s">
        <v>709</v>
      </c>
      <c r="W223" s="19" t="s">
        <v>710</v>
      </c>
      <c r="X223" s="14" t="s">
        <v>711</v>
      </c>
    </row>
    <row r="224" spans="1:24" x14ac:dyDescent="0.25">
      <c r="A224" s="12" t="s">
        <v>529</v>
      </c>
      <c r="B224" s="13" t="s">
        <v>443</v>
      </c>
      <c r="C224" s="13" t="s">
        <v>536</v>
      </c>
      <c r="D224" s="70" t="str">
        <f>HYPERLINK(Tabulka482433[[#This Row],[Sloupec2]],Tabulka482433[[#This Row],[Sloupec1]])</f>
        <v>Growatt SET MID 30KTL3 XH, 30kWh battery</v>
      </c>
      <c r="E224" s="14">
        <v>209019</v>
      </c>
      <c r="F224" s="14">
        <v>30</v>
      </c>
      <c r="G224" s="15" t="s">
        <v>456</v>
      </c>
      <c r="H224" s="15" t="s">
        <v>456</v>
      </c>
      <c r="I224" s="15">
        <v>8141.4</v>
      </c>
      <c r="J224" s="15" t="s">
        <v>456</v>
      </c>
      <c r="K224" s="15" t="s">
        <v>456</v>
      </c>
      <c r="L224" s="15" t="s">
        <v>456</v>
      </c>
      <c r="M224" s="16">
        <v>0</v>
      </c>
      <c r="N224" s="14"/>
      <c r="O224" s="14"/>
      <c r="P224" s="14"/>
      <c r="Q224" s="14"/>
      <c r="R224" s="17">
        <v>0</v>
      </c>
      <c r="S224" s="17"/>
      <c r="T224" s="18"/>
      <c r="U224" s="14">
        <v>0</v>
      </c>
      <c r="V224" s="19" t="s">
        <v>712</v>
      </c>
      <c r="W224" s="19" t="s">
        <v>713</v>
      </c>
      <c r="X224" s="14" t="s">
        <v>714</v>
      </c>
    </row>
    <row r="225" spans="1:24" x14ac:dyDescent="0.25">
      <c r="A225" s="12" t="s">
        <v>529</v>
      </c>
      <c r="B225" s="13" t="s">
        <v>443</v>
      </c>
      <c r="C225" s="13" t="s">
        <v>536</v>
      </c>
      <c r="D225" s="70" t="str">
        <f>HYPERLINK(Tabulka482433[[#This Row],[Sloupec2]],Tabulka482433[[#This Row],[Sloupec1]])</f>
        <v>Growatt SET MID 25KTL3 XH, 50kWh</v>
      </c>
      <c r="E225" s="14">
        <v>209029</v>
      </c>
      <c r="F225" s="14">
        <v>25</v>
      </c>
      <c r="G225" s="15" t="s">
        <v>456</v>
      </c>
      <c r="H225" s="15" t="s">
        <v>456</v>
      </c>
      <c r="I225" s="15">
        <v>12438.31</v>
      </c>
      <c r="J225" s="15" t="s">
        <v>456</v>
      </c>
      <c r="K225" s="15" t="s">
        <v>456</v>
      </c>
      <c r="L225" s="15" t="s">
        <v>456</v>
      </c>
      <c r="M225" s="16">
        <v>0</v>
      </c>
      <c r="N225" s="14"/>
      <c r="O225" s="14"/>
      <c r="P225" s="14"/>
      <c r="Q225" s="14"/>
      <c r="R225" s="17">
        <v>0</v>
      </c>
      <c r="S225" s="17"/>
      <c r="T225" s="18"/>
      <c r="U225" s="14">
        <v>0</v>
      </c>
      <c r="V225" s="19" t="s">
        <v>715</v>
      </c>
      <c r="W225" s="19" t="s">
        <v>716</v>
      </c>
      <c r="X225" s="14" t="s">
        <v>717</v>
      </c>
    </row>
    <row r="226" spans="1:24" x14ac:dyDescent="0.25">
      <c r="A226" s="12" t="s">
        <v>454</v>
      </c>
      <c r="B226" s="13" t="s">
        <v>443</v>
      </c>
      <c r="C226" s="13" t="s">
        <v>536</v>
      </c>
      <c r="D226" s="70" t="str">
        <f>HYPERLINK(Tabulka482433[[#This Row],[Sloupec2]],Tabulka482433[[#This Row],[Sloupec1]])</f>
        <v>Growatt SET MID 2x 25KTL3 XH, 100kWh</v>
      </c>
      <c r="E226" s="14">
        <v>209034</v>
      </c>
      <c r="F226" s="14">
        <v>50</v>
      </c>
      <c r="G226" s="15" t="s">
        <v>456</v>
      </c>
      <c r="H226" s="15" t="s">
        <v>456</v>
      </c>
      <c r="I226" s="15">
        <v>25226.57</v>
      </c>
      <c r="J226" s="15" t="s">
        <v>456</v>
      </c>
      <c r="K226" s="15" t="s">
        <v>456</v>
      </c>
      <c r="L226" s="15" t="s">
        <v>456</v>
      </c>
      <c r="M226" s="16">
        <v>0</v>
      </c>
      <c r="N226" s="14"/>
      <c r="O226" s="14"/>
      <c r="P226" s="14"/>
      <c r="Q226" s="14"/>
      <c r="R226" s="17">
        <v>0</v>
      </c>
      <c r="S226" s="17"/>
      <c r="T226" s="18"/>
      <c r="U226" s="14">
        <v>0</v>
      </c>
      <c r="V226" s="19" t="s">
        <v>718</v>
      </c>
      <c r="W226" s="19" t="s">
        <v>719</v>
      </c>
      <c r="X226" s="14" t="s">
        <v>720</v>
      </c>
    </row>
    <row r="227" spans="1:24" x14ac:dyDescent="0.25">
      <c r="A227" s="12" t="s">
        <v>454</v>
      </c>
      <c r="B227" s="13" t="s">
        <v>443</v>
      </c>
      <c r="C227" s="13" t="s">
        <v>461</v>
      </c>
      <c r="D227" s="70" t="str">
        <f>HYPERLINK(Tabulka482433[[#This Row],[Sloupec2]],Tabulka482433[[#This Row],[Sloupec1]])</f>
        <v>Growatt APX 5.0P-B1 battery</v>
      </c>
      <c r="E227" s="14">
        <v>309052</v>
      </c>
      <c r="F227" s="14">
        <v>5</v>
      </c>
      <c r="G227" s="15" t="s">
        <v>456</v>
      </c>
      <c r="H227" s="15" t="s">
        <v>456</v>
      </c>
      <c r="I227" s="15">
        <v>1029.5999999999999</v>
      </c>
      <c r="J227" s="15" t="s">
        <v>456</v>
      </c>
      <c r="K227" s="15" t="s">
        <v>456</v>
      </c>
      <c r="L227" s="15" t="s">
        <v>456</v>
      </c>
      <c r="M227" s="16">
        <v>411</v>
      </c>
      <c r="N227" s="14"/>
      <c r="O227" s="14"/>
      <c r="P227" s="14"/>
      <c r="Q227" s="14"/>
      <c r="R227" s="17">
        <v>10</v>
      </c>
      <c r="S227" s="17"/>
      <c r="T227" s="18"/>
      <c r="U227" s="14">
        <v>0</v>
      </c>
      <c r="V227" s="19" t="s">
        <v>721</v>
      </c>
      <c r="W227" s="19" t="s">
        <v>722</v>
      </c>
      <c r="X227" s="14" t="s">
        <v>634</v>
      </c>
    </row>
    <row r="228" spans="1:24" x14ac:dyDescent="0.25">
      <c r="A228" s="12" t="s">
        <v>454</v>
      </c>
      <c r="B228" s="13" t="s">
        <v>443</v>
      </c>
      <c r="C228" s="13" t="s">
        <v>641</v>
      </c>
      <c r="D228" s="70" t="str">
        <f>HYPERLINK(Tabulka482433[[#This Row],[Sloupec2]],Tabulka482433[[#This Row],[Sloupec1]])</f>
        <v>Growatt APX 5.0P BMS (98034-P2)</v>
      </c>
      <c r="E228" s="14">
        <v>309003</v>
      </c>
      <c r="F228" s="14">
        <v>0</v>
      </c>
      <c r="G228" s="15" t="s">
        <v>456</v>
      </c>
      <c r="H228" s="15" t="s">
        <v>456</v>
      </c>
      <c r="I228" s="15">
        <v>280.5</v>
      </c>
      <c r="J228" s="15" t="s">
        <v>456</v>
      </c>
      <c r="K228" s="15" t="s">
        <v>456</v>
      </c>
      <c r="L228" s="15" t="s">
        <v>456</v>
      </c>
      <c r="M228" s="16">
        <v>54</v>
      </c>
      <c r="N228" s="14"/>
      <c r="O228" s="14"/>
      <c r="P228" s="14"/>
      <c r="Q228" s="14"/>
      <c r="R228" s="17">
        <v>10</v>
      </c>
      <c r="S228" s="17"/>
      <c r="T228" s="18"/>
      <c r="U228" s="14">
        <v>0</v>
      </c>
      <c r="V228" s="19" t="s">
        <v>723</v>
      </c>
      <c r="W228" s="19" t="s">
        <v>724</v>
      </c>
      <c r="X228" s="14" t="s">
        <v>641</v>
      </c>
    </row>
    <row r="229" spans="1:24" x14ac:dyDescent="0.25">
      <c r="A229" s="12" t="s">
        <v>454</v>
      </c>
      <c r="B229" s="13" t="s">
        <v>443</v>
      </c>
      <c r="C229" s="13" t="s">
        <v>641</v>
      </c>
      <c r="D229" s="70" t="str">
        <f>HYPERLINK(Tabulka482433[[#This Row],[Sloupec2]],Tabulka482433[[#This Row],[Sloupec1]])</f>
        <v>Growatt APX 5.0P BMS (98034-P2) with BASE</v>
      </c>
      <c r="E229" s="14">
        <v>309007</v>
      </c>
      <c r="F229" s="14">
        <v>0</v>
      </c>
      <c r="G229" s="15" t="s">
        <v>456</v>
      </c>
      <c r="H229" s="15" t="s">
        <v>456</v>
      </c>
      <c r="I229" s="15">
        <v>302.5</v>
      </c>
      <c r="J229" s="15" t="s">
        <v>456</v>
      </c>
      <c r="K229" s="15" t="s">
        <v>456</v>
      </c>
      <c r="L229" s="15" t="s">
        <v>456</v>
      </c>
      <c r="M229" s="16">
        <v>340</v>
      </c>
      <c r="N229" s="14"/>
      <c r="O229" s="14"/>
      <c r="P229" s="14"/>
      <c r="Q229" s="14"/>
      <c r="R229" s="17">
        <v>10</v>
      </c>
      <c r="S229" s="17"/>
      <c r="T229" s="18"/>
      <c r="U229" s="14">
        <v>0</v>
      </c>
      <c r="V229" s="19" t="s">
        <v>725</v>
      </c>
      <c r="W229" s="19" t="s">
        <v>726</v>
      </c>
      <c r="X229" s="14" t="s">
        <v>727</v>
      </c>
    </row>
    <row r="230" spans="1:24" x14ac:dyDescent="0.25">
      <c r="A230" s="12" t="s">
        <v>454</v>
      </c>
      <c r="B230" s="13" t="s">
        <v>443</v>
      </c>
      <c r="C230" s="13" t="s">
        <v>641</v>
      </c>
      <c r="D230" s="70" t="str">
        <f>HYPERLINK(Tabulka482433[[#This Row],[Sloupec2]],Tabulka482433[[#This Row],[Sloupec1]])</f>
        <v>Growatt APX 5.0P BMS (98020-P1)</v>
      </c>
      <c r="E230" s="14">
        <v>309006</v>
      </c>
      <c r="F230" s="14">
        <v>0</v>
      </c>
      <c r="G230" s="15" t="s">
        <v>456</v>
      </c>
      <c r="H230" s="15" t="s">
        <v>456</v>
      </c>
      <c r="I230" s="15">
        <v>198</v>
      </c>
      <c r="J230" s="15" t="s">
        <v>456</v>
      </c>
      <c r="K230" s="15" t="s">
        <v>456</v>
      </c>
      <c r="L230" s="15" t="s">
        <v>456</v>
      </c>
      <c r="M230" s="16">
        <v>96</v>
      </c>
      <c r="N230" s="14"/>
      <c r="O230" s="14"/>
      <c r="P230" s="14"/>
      <c r="Q230" s="14"/>
      <c r="R230" s="17">
        <v>10</v>
      </c>
      <c r="S230" s="17"/>
      <c r="T230" s="18"/>
      <c r="U230" s="14">
        <v>0</v>
      </c>
      <c r="V230" s="19" t="s">
        <v>728</v>
      </c>
      <c r="W230" s="19" t="s">
        <v>729</v>
      </c>
      <c r="X230" s="14" t="s">
        <v>641</v>
      </c>
    </row>
    <row r="231" spans="1:24" x14ac:dyDescent="0.25">
      <c r="A231" s="12" t="s">
        <v>454</v>
      </c>
      <c r="B231" s="13" t="s">
        <v>443</v>
      </c>
      <c r="C231" s="13" t="s">
        <v>461</v>
      </c>
      <c r="D231" s="70" t="str">
        <f>HYPERLINK(Tabulka482433[[#This Row],[Sloupec2]],Tabulka482433[[#This Row],[Sloupec1]])</f>
        <v>Growatt APX 5.0P Battery Base</v>
      </c>
      <c r="E231" s="14">
        <v>509014</v>
      </c>
      <c r="F231" s="14">
        <v>0</v>
      </c>
      <c r="G231" s="15" t="s">
        <v>456</v>
      </c>
      <c r="H231" s="15" t="s">
        <v>456</v>
      </c>
      <c r="I231" s="15">
        <v>33</v>
      </c>
      <c r="J231" s="15" t="s">
        <v>456</v>
      </c>
      <c r="K231" s="15" t="s">
        <v>456</v>
      </c>
      <c r="L231" s="15" t="s">
        <v>456</v>
      </c>
      <c r="M231" s="16">
        <v>63</v>
      </c>
      <c r="N231" s="14"/>
      <c r="O231" s="14"/>
      <c r="P231" s="14"/>
      <c r="Q231" s="14"/>
      <c r="R231" s="17">
        <v>2</v>
      </c>
      <c r="S231" s="17"/>
      <c r="T231" s="18"/>
      <c r="U231" s="14">
        <v>0</v>
      </c>
      <c r="V231" s="19" t="s">
        <v>30</v>
      </c>
      <c r="W231" s="19" t="s">
        <v>730</v>
      </c>
      <c r="X231" s="14" t="s">
        <v>634</v>
      </c>
    </row>
    <row r="232" spans="1:24" x14ac:dyDescent="0.25">
      <c r="A232" s="12" t="s">
        <v>454</v>
      </c>
      <c r="B232" s="13" t="s">
        <v>443</v>
      </c>
      <c r="C232" s="13" t="s">
        <v>461</v>
      </c>
      <c r="D232" s="70" t="str">
        <f>HYPERLINK(Tabulka482433[[#This Row],[Sloupec2]],Tabulka482433[[#This Row],[Sloupec1]])</f>
        <v>Growatt APX 5.0P Paraller cable</v>
      </c>
      <c r="E232" s="14">
        <v>509035</v>
      </c>
      <c r="F232" s="14">
        <v>0</v>
      </c>
      <c r="G232" s="15" t="s">
        <v>456</v>
      </c>
      <c r="H232" s="15" t="s">
        <v>456</v>
      </c>
      <c r="I232" s="15">
        <v>48.4</v>
      </c>
      <c r="J232" s="15" t="s">
        <v>456</v>
      </c>
      <c r="K232" s="15" t="s">
        <v>456</v>
      </c>
      <c r="L232" s="15" t="s">
        <v>456</v>
      </c>
      <c r="M232" s="16">
        <v>11</v>
      </c>
      <c r="N232" s="14"/>
      <c r="O232" s="14"/>
      <c r="P232" s="14"/>
      <c r="Q232" s="14"/>
      <c r="R232" s="17">
        <v>2</v>
      </c>
      <c r="S232" s="17"/>
      <c r="T232" s="18"/>
      <c r="U232" s="14">
        <v>0</v>
      </c>
      <c r="V232" s="19" t="s">
        <v>31</v>
      </c>
      <c r="W232" s="19" t="s">
        <v>731</v>
      </c>
      <c r="X232" s="14" t="s">
        <v>634</v>
      </c>
    </row>
    <row r="233" spans="1:24" x14ac:dyDescent="0.25">
      <c r="A233" s="12" t="s">
        <v>454</v>
      </c>
      <c r="B233" s="13" t="s">
        <v>443</v>
      </c>
      <c r="C233" s="13" t="s">
        <v>461</v>
      </c>
      <c r="D233" s="70" t="str">
        <f>HYPERLINK(Tabulka482433[[#This Row],[Sloupec2]],Tabulka482433[[#This Row],[Sloupec1]])</f>
        <v>Growatt APX Cascading Communication Cable</v>
      </c>
      <c r="E233" s="14">
        <v>509036</v>
      </c>
      <c r="F233" s="14">
        <v>0</v>
      </c>
      <c r="G233" s="15" t="s">
        <v>456</v>
      </c>
      <c r="H233" s="15" t="s">
        <v>456</v>
      </c>
      <c r="I233" s="15">
        <v>18.7</v>
      </c>
      <c r="J233" s="15" t="s">
        <v>456</v>
      </c>
      <c r="K233" s="15" t="s">
        <v>456</v>
      </c>
      <c r="L233" s="15" t="s">
        <v>456</v>
      </c>
      <c r="M233" s="16">
        <v>64</v>
      </c>
      <c r="N233" s="14"/>
      <c r="O233" s="14"/>
      <c r="P233" s="14"/>
      <c r="Q233" s="14"/>
      <c r="R233" s="17">
        <v>2</v>
      </c>
      <c r="S233" s="17"/>
      <c r="T233" s="18"/>
      <c r="U233" s="14">
        <v>0</v>
      </c>
      <c r="V233" s="19" t="s">
        <v>732</v>
      </c>
      <c r="W233" s="19" t="s">
        <v>733</v>
      </c>
      <c r="X233" s="14" t="s">
        <v>634</v>
      </c>
    </row>
    <row r="234" spans="1:24" x14ac:dyDescent="0.25">
      <c r="A234" s="12" t="s">
        <v>529</v>
      </c>
      <c r="B234" s="13" t="s">
        <v>443</v>
      </c>
      <c r="C234" s="13" t="s">
        <v>24</v>
      </c>
      <c r="D234" s="70" t="str">
        <f>HYPERLINK(Tabulka482433[[#This Row],[Sloupec2]],Tabulka482433[[#This Row],[Sloupec1]])</f>
        <v>Growatt APX14.3P-B1 Battery cable / Extended 4,5m</v>
      </c>
      <c r="E234" s="14">
        <v>509027</v>
      </c>
      <c r="F234" s="14">
        <v>0</v>
      </c>
      <c r="G234" s="15" t="s">
        <v>456</v>
      </c>
      <c r="H234" s="15" t="s">
        <v>456</v>
      </c>
      <c r="I234" s="15">
        <v>173.8</v>
      </c>
      <c r="J234" s="15" t="s">
        <v>456</v>
      </c>
      <c r="K234" s="15" t="s">
        <v>456</v>
      </c>
      <c r="L234" s="15" t="s">
        <v>456</v>
      </c>
      <c r="M234" s="16">
        <v>29</v>
      </c>
      <c r="N234" s="14"/>
      <c r="O234" s="14"/>
      <c r="P234" s="14"/>
      <c r="Q234" s="14"/>
      <c r="R234" s="17">
        <v>0</v>
      </c>
      <c r="S234" s="17"/>
      <c r="T234" s="18"/>
      <c r="U234" s="14">
        <v>0</v>
      </c>
      <c r="V234" s="19" t="s">
        <v>1543</v>
      </c>
      <c r="W234" s="19" t="s">
        <v>733</v>
      </c>
      <c r="X234" s="14" t="s">
        <v>24</v>
      </c>
    </row>
    <row r="235" spans="1:24" x14ac:dyDescent="0.25">
      <c r="A235" s="12" t="s">
        <v>454</v>
      </c>
      <c r="B235" s="13" t="s">
        <v>443</v>
      </c>
      <c r="C235" s="13" t="s">
        <v>24</v>
      </c>
      <c r="D235" s="70" t="str">
        <f>HYPERLINK(Tabulka482433[[#This Row],[Sloupec2]],Tabulka482433[[#This Row],[Sloupec1]])</f>
        <v>Growatt SYN-50-XH-30</v>
      </c>
      <c r="E235" s="14">
        <v>509101</v>
      </c>
      <c r="F235" s="14">
        <v>0</v>
      </c>
      <c r="G235" s="15" t="s">
        <v>456</v>
      </c>
      <c r="H235" s="15" t="s">
        <v>456</v>
      </c>
      <c r="I235" s="15">
        <v>251.9</v>
      </c>
      <c r="J235" s="15" t="s">
        <v>456</v>
      </c>
      <c r="K235" s="15" t="s">
        <v>456</v>
      </c>
      <c r="L235" s="15" t="s">
        <v>456</v>
      </c>
      <c r="M235" s="16">
        <v>6</v>
      </c>
      <c r="N235" s="14"/>
      <c r="O235" s="14"/>
      <c r="P235" s="14"/>
      <c r="Q235" s="14"/>
      <c r="R235" s="17">
        <v>2</v>
      </c>
      <c r="S235" s="17"/>
      <c r="T235" s="18"/>
      <c r="U235" s="14">
        <v>0</v>
      </c>
      <c r="V235" s="19" t="s">
        <v>734</v>
      </c>
      <c r="W235" s="19" t="s">
        <v>735</v>
      </c>
      <c r="X235" s="14" t="s">
        <v>736</v>
      </c>
    </row>
    <row r="236" spans="1:24" x14ac:dyDescent="0.25">
      <c r="A236" s="12" t="s">
        <v>529</v>
      </c>
      <c r="B236" s="13" t="s">
        <v>443</v>
      </c>
      <c r="C236" s="13" t="s">
        <v>24</v>
      </c>
      <c r="D236" s="70" t="str">
        <f>HYPERLINK(Tabulka482433[[#This Row],[Sloupec2]],Tabulka482433[[#This Row],[Sloupec1]])</f>
        <v>Growatt SYN-100-XH-30</v>
      </c>
      <c r="E236" s="14">
        <v>509102</v>
      </c>
      <c r="F236" s="14">
        <v>0</v>
      </c>
      <c r="G236" s="15" t="s">
        <v>456</v>
      </c>
      <c r="H236" s="15" t="s">
        <v>456</v>
      </c>
      <c r="I236" s="15">
        <v>311.3</v>
      </c>
      <c r="J236" s="15" t="s">
        <v>456</v>
      </c>
      <c r="K236" s="15" t="s">
        <v>456</v>
      </c>
      <c r="L236" s="15" t="s">
        <v>456</v>
      </c>
      <c r="M236" s="16">
        <v>13</v>
      </c>
      <c r="N236" s="14"/>
      <c r="O236" s="14"/>
      <c r="P236" s="14"/>
      <c r="Q236" s="14"/>
      <c r="R236" s="17">
        <v>2</v>
      </c>
      <c r="S236" s="17"/>
      <c r="T236" s="18"/>
      <c r="U236" s="14">
        <v>0</v>
      </c>
      <c r="V236" s="19" t="s">
        <v>737</v>
      </c>
      <c r="W236" s="19" t="s">
        <v>738</v>
      </c>
      <c r="X236" s="14" t="s">
        <v>739</v>
      </c>
    </row>
    <row r="237" spans="1:24" x14ac:dyDescent="0.25">
      <c r="A237" s="12" t="s">
        <v>529</v>
      </c>
      <c r="B237" s="13" t="s">
        <v>443</v>
      </c>
      <c r="C237" s="13" t="s">
        <v>455</v>
      </c>
      <c r="D237" s="70" t="str">
        <f>HYPERLINK(Tabulka482433[[#This Row],[Sloupec2]],Tabulka482433[[#This Row],[Sloupec1]])</f>
        <v>Growatt WIT 50K-HU</v>
      </c>
      <c r="E237" s="14">
        <v>209504</v>
      </c>
      <c r="F237" s="14">
        <v>50</v>
      </c>
      <c r="G237" s="15" t="s">
        <v>456</v>
      </c>
      <c r="H237" s="15" t="s">
        <v>456</v>
      </c>
      <c r="I237" s="15">
        <v>6000</v>
      </c>
      <c r="J237" s="15" t="s">
        <v>456</v>
      </c>
      <c r="K237" s="15" t="s">
        <v>456</v>
      </c>
      <c r="L237" s="15" t="s">
        <v>456</v>
      </c>
      <c r="M237" s="16">
        <v>-13</v>
      </c>
      <c r="N237" s="14"/>
      <c r="O237" s="14"/>
      <c r="P237" s="14"/>
      <c r="Q237" s="14"/>
      <c r="R237" s="17">
        <v>10</v>
      </c>
      <c r="S237" s="17"/>
      <c r="T237" s="18"/>
      <c r="U237" s="14">
        <v>0</v>
      </c>
      <c r="V237" s="19" t="s">
        <v>32</v>
      </c>
      <c r="W237" s="19" t="s">
        <v>740</v>
      </c>
      <c r="X237" s="14" t="s">
        <v>741</v>
      </c>
    </row>
    <row r="238" spans="1:24" x14ac:dyDescent="0.25">
      <c r="A238" s="12" t="s">
        <v>529</v>
      </c>
      <c r="B238" s="13" t="s">
        <v>443</v>
      </c>
      <c r="C238" s="13" t="s">
        <v>455</v>
      </c>
      <c r="D238" s="70" t="str">
        <f>HYPERLINK(Tabulka482433[[#This Row],[Sloupec2]],Tabulka482433[[#This Row],[Sloupec1]])</f>
        <v>Growatt WIT 75K-HU</v>
      </c>
      <c r="E238" s="14">
        <v>209751</v>
      </c>
      <c r="F238" s="14">
        <v>75</v>
      </c>
      <c r="G238" s="15" t="s">
        <v>456</v>
      </c>
      <c r="H238" s="15" t="s">
        <v>456</v>
      </c>
      <c r="I238" s="15">
        <v>6986.25</v>
      </c>
      <c r="J238" s="15" t="s">
        <v>456</v>
      </c>
      <c r="K238" s="15" t="s">
        <v>456</v>
      </c>
      <c r="L238" s="15" t="s">
        <v>456</v>
      </c>
      <c r="M238" s="16">
        <v>7</v>
      </c>
      <c r="N238" s="14"/>
      <c r="O238" s="14"/>
      <c r="P238" s="14"/>
      <c r="Q238" s="14"/>
      <c r="R238" s="17">
        <v>10</v>
      </c>
      <c r="S238" s="17"/>
      <c r="T238" s="18"/>
      <c r="U238" s="14">
        <v>0</v>
      </c>
      <c r="V238" s="19" t="s">
        <v>33</v>
      </c>
      <c r="W238" s="19" t="s">
        <v>742</v>
      </c>
      <c r="X238" s="14" t="s">
        <v>741</v>
      </c>
    </row>
    <row r="239" spans="1:24" x14ac:dyDescent="0.25">
      <c r="A239" s="12" t="s">
        <v>529</v>
      </c>
      <c r="B239" s="13" t="s">
        <v>443</v>
      </c>
      <c r="C239" s="13" t="s">
        <v>455</v>
      </c>
      <c r="D239" s="70" t="str">
        <f>HYPERLINK(Tabulka482433[[#This Row],[Sloupec2]],Tabulka482433[[#This Row],[Sloupec1]])</f>
        <v>Growatt WIT 100K-HU</v>
      </c>
      <c r="E239" s="14">
        <v>209016</v>
      </c>
      <c r="F239" s="14">
        <v>100</v>
      </c>
      <c r="G239" s="15" t="s">
        <v>456</v>
      </c>
      <c r="H239" s="15" t="s">
        <v>456</v>
      </c>
      <c r="I239" s="15">
        <v>7675</v>
      </c>
      <c r="J239" s="15" t="s">
        <v>456</v>
      </c>
      <c r="K239" s="15" t="s">
        <v>456</v>
      </c>
      <c r="L239" s="15" t="s">
        <v>456</v>
      </c>
      <c r="M239" s="16">
        <v>14</v>
      </c>
      <c r="N239" s="14"/>
      <c r="O239" s="14"/>
      <c r="P239" s="14"/>
      <c r="Q239" s="14"/>
      <c r="R239" s="17">
        <v>10</v>
      </c>
      <c r="S239" s="17"/>
      <c r="T239" s="18"/>
      <c r="U239" s="14">
        <v>0</v>
      </c>
      <c r="V239" s="19" t="s">
        <v>34</v>
      </c>
      <c r="W239" s="19" t="s">
        <v>743</v>
      </c>
      <c r="X239" s="14" t="s">
        <v>741</v>
      </c>
    </row>
    <row r="240" spans="1:24" x14ac:dyDescent="0.25">
      <c r="A240" s="12" t="s">
        <v>529</v>
      </c>
      <c r="B240" s="13" t="s">
        <v>443</v>
      </c>
      <c r="C240" s="13" t="s">
        <v>536</v>
      </c>
      <c r="D240" s="70" t="str">
        <f>HYPERLINK(Tabulka482433[[#This Row],[Sloupec2]],Tabulka482433[[#This Row],[Sloupec1]])</f>
        <v>Growatt SET WIT 50K-HU, 71,7kWh battery</v>
      </c>
      <c r="E240" s="14">
        <v>209026</v>
      </c>
      <c r="F240" s="14">
        <v>50</v>
      </c>
      <c r="G240" s="15" t="s">
        <v>456</v>
      </c>
      <c r="H240" s="15" t="s">
        <v>456</v>
      </c>
      <c r="I240" s="15">
        <v>20501.89</v>
      </c>
      <c r="J240" s="15" t="s">
        <v>456</v>
      </c>
      <c r="K240" s="15" t="s">
        <v>456</v>
      </c>
      <c r="L240" s="15" t="s">
        <v>456</v>
      </c>
      <c r="M240" s="16">
        <v>0</v>
      </c>
      <c r="N240" s="14"/>
      <c r="O240" s="14"/>
      <c r="P240" s="14"/>
      <c r="Q240" s="14"/>
      <c r="R240" s="17">
        <v>10</v>
      </c>
      <c r="S240" s="17"/>
      <c r="T240" s="18"/>
      <c r="U240" s="14">
        <v>0</v>
      </c>
      <c r="V240" s="19" t="s">
        <v>744</v>
      </c>
      <c r="W240" s="19" t="s">
        <v>745</v>
      </c>
      <c r="X240" s="14" t="s">
        <v>746</v>
      </c>
    </row>
    <row r="241" spans="1:24" x14ac:dyDescent="0.25">
      <c r="A241" s="12" t="s">
        <v>529</v>
      </c>
      <c r="B241" s="13" t="s">
        <v>443</v>
      </c>
      <c r="C241" s="13" t="s">
        <v>536</v>
      </c>
      <c r="D241" s="70" t="str">
        <f>HYPERLINK(Tabulka482433[[#This Row],[Sloupec2]],Tabulka482433[[#This Row],[Sloupec1]])</f>
        <v>Growatt SET WIT 50K-HU, 100,3kWh battery</v>
      </c>
      <c r="E241" s="14">
        <v>209041</v>
      </c>
      <c r="F241" s="14">
        <v>50</v>
      </c>
      <c r="G241" s="15" t="s">
        <v>456</v>
      </c>
      <c r="H241" s="15" t="s">
        <v>456</v>
      </c>
      <c r="I241" s="15">
        <v>25815.360000000001</v>
      </c>
      <c r="J241" s="15" t="s">
        <v>456</v>
      </c>
      <c r="K241" s="15" t="s">
        <v>456</v>
      </c>
      <c r="L241" s="15" t="s">
        <v>456</v>
      </c>
      <c r="M241" s="16">
        <v>0</v>
      </c>
      <c r="N241" s="14"/>
      <c r="O241" s="14"/>
      <c r="P241" s="14"/>
      <c r="Q241" s="14"/>
      <c r="R241" s="17">
        <v>0</v>
      </c>
      <c r="S241" s="17"/>
      <c r="T241" s="18"/>
      <c r="U241" s="14">
        <v>0</v>
      </c>
      <c r="V241" s="19" t="s">
        <v>747</v>
      </c>
      <c r="W241" s="19" t="s">
        <v>748</v>
      </c>
      <c r="X241" s="14" t="s">
        <v>749</v>
      </c>
    </row>
    <row r="242" spans="1:24" x14ac:dyDescent="0.25">
      <c r="A242" s="12" t="s">
        <v>529</v>
      </c>
      <c r="B242" s="13" t="s">
        <v>443</v>
      </c>
      <c r="C242" s="13" t="s">
        <v>536</v>
      </c>
      <c r="D242" s="70" t="str">
        <f>HYPERLINK(Tabulka482433[[#This Row],[Sloupec2]],Tabulka482433[[#This Row],[Sloupec1]])</f>
        <v>Growatt SET WIT 75K-HU, 71,7kWh battery</v>
      </c>
      <c r="E242" s="14">
        <v>209025</v>
      </c>
      <c r="F242" s="14">
        <v>75</v>
      </c>
      <c r="G242" s="15" t="s">
        <v>456</v>
      </c>
      <c r="H242" s="15" t="s">
        <v>456</v>
      </c>
      <c r="I242" s="15">
        <v>21509.38</v>
      </c>
      <c r="J242" s="15" t="s">
        <v>456</v>
      </c>
      <c r="K242" s="15" t="s">
        <v>456</v>
      </c>
      <c r="L242" s="15" t="s">
        <v>456</v>
      </c>
      <c r="M242" s="16">
        <v>0</v>
      </c>
      <c r="N242" s="14"/>
      <c r="O242" s="14"/>
      <c r="P242" s="14"/>
      <c r="Q242" s="14"/>
      <c r="R242" s="17">
        <v>10</v>
      </c>
      <c r="S242" s="17"/>
      <c r="T242" s="18"/>
      <c r="U242" s="14">
        <v>0</v>
      </c>
      <c r="V242" s="19" t="s">
        <v>750</v>
      </c>
      <c r="W242" s="19" t="s">
        <v>751</v>
      </c>
      <c r="X242" s="14" t="s">
        <v>752</v>
      </c>
    </row>
    <row r="243" spans="1:24" x14ac:dyDescent="0.25">
      <c r="A243" s="12" t="s">
        <v>529</v>
      </c>
      <c r="B243" s="13" t="s">
        <v>443</v>
      </c>
      <c r="C243" s="13" t="s">
        <v>536</v>
      </c>
      <c r="D243" s="70" t="str">
        <f>HYPERLINK(Tabulka482433[[#This Row],[Sloupec2]],Tabulka482433[[#This Row],[Sloupec1]])</f>
        <v>Growatt SET WIT 100K-HU, 128,7kWh battery</v>
      </c>
      <c r="E243" s="14">
        <v>209024</v>
      </c>
      <c r="F243" s="14">
        <v>100</v>
      </c>
      <c r="G243" s="15" t="s">
        <v>456</v>
      </c>
      <c r="H243" s="15" t="s">
        <v>456</v>
      </c>
      <c r="I243" s="15">
        <v>32280.91</v>
      </c>
      <c r="J243" s="15" t="s">
        <v>456</v>
      </c>
      <c r="K243" s="15" t="s">
        <v>456</v>
      </c>
      <c r="L243" s="15" t="s">
        <v>456</v>
      </c>
      <c r="M243" s="16">
        <v>0</v>
      </c>
      <c r="N243" s="14"/>
      <c r="O243" s="14"/>
      <c r="P243" s="14"/>
      <c r="Q243" s="14"/>
      <c r="R243" s="17">
        <v>10</v>
      </c>
      <c r="S243" s="17"/>
      <c r="T243" s="18"/>
      <c r="U243" s="14">
        <v>0</v>
      </c>
      <c r="V243" s="19" t="s">
        <v>753</v>
      </c>
      <c r="W243" s="19" t="s">
        <v>754</v>
      </c>
      <c r="X243" s="14" t="s">
        <v>755</v>
      </c>
    </row>
    <row r="244" spans="1:24" x14ac:dyDescent="0.25">
      <c r="A244" s="12" t="s">
        <v>529</v>
      </c>
      <c r="B244" s="13" t="s">
        <v>443</v>
      </c>
      <c r="C244" s="13" t="s">
        <v>461</v>
      </c>
      <c r="D244" s="70" t="str">
        <f>HYPERLINK(Tabulka482433[[#This Row],[Sloupec2]],Tabulka482433[[#This Row],[Sloupec1]])</f>
        <v>Growatt APX 14.3P-B1</v>
      </c>
      <c r="E244" s="14">
        <v>309141</v>
      </c>
      <c r="F244" s="14">
        <v>15</v>
      </c>
      <c r="G244" s="15" t="s">
        <v>456</v>
      </c>
      <c r="H244" s="15" t="s">
        <v>456</v>
      </c>
      <c r="I244" s="15">
        <v>2568.5</v>
      </c>
      <c r="J244" s="15" t="s">
        <v>456</v>
      </c>
      <c r="K244" s="15" t="s">
        <v>456</v>
      </c>
      <c r="L244" s="15" t="s">
        <v>456</v>
      </c>
      <c r="M244" s="16">
        <v>69</v>
      </c>
      <c r="N244" s="14"/>
      <c r="O244" s="14"/>
      <c r="P244" s="14"/>
      <c r="Q244" s="14"/>
      <c r="R244" s="17">
        <v>10</v>
      </c>
      <c r="S244" s="17"/>
      <c r="T244" s="18"/>
      <c r="U244" s="14">
        <v>0</v>
      </c>
      <c r="V244" s="19" t="s">
        <v>756</v>
      </c>
      <c r="W244" s="19" t="s">
        <v>757</v>
      </c>
      <c r="X244" s="14" t="s">
        <v>634</v>
      </c>
    </row>
    <row r="245" spans="1:24" x14ac:dyDescent="0.25">
      <c r="A245" s="12" t="s">
        <v>529</v>
      </c>
      <c r="B245" s="13" t="s">
        <v>443</v>
      </c>
      <c r="C245" s="13" t="s">
        <v>641</v>
      </c>
      <c r="D245" s="70" t="str">
        <f>HYPERLINK(Tabulka482433[[#This Row],[Sloupec2]],Tabulka482433[[#This Row],[Sloupec1]])</f>
        <v>Growatt APX 14.3P BMS (HVC100140-C1) 129-200kWh</v>
      </c>
      <c r="E245" s="14">
        <v>309004</v>
      </c>
      <c r="F245" s="14">
        <v>0</v>
      </c>
      <c r="G245" s="15" t="s">
        <v>456</v>
      </c>
      <c r="H245" s="15" t="s">
        <v>456</v>
      </c>
      <c r="I245" s="15">
        <v>1233.0999999999999</v>
      </c>
      <c r="J245" s="15" t="s">
        <v>456</v>
      </c>
      <c r="K245" s="15" t="s">
        <v>456</v>
      </c>
      <c r="L245" s="15" t="s">
        <v>456</v>
      </c>
      <c r="M245" s="16">
        <v>20</v>
      </c>
      <c r="N245" s="14"/>
      <c r="O245" s="14"/>
      <c r="P245" s="14"/>
      <c r="Q245" s="14"/>
      <c r="R245" s="17">
        <v>10</v>
      </c>
      <c r="S245" s="17"/>
      <c r="T245" s="18"/>
      <c r="U245" s="14">
        <v>0</v>
      </c>
      <c r="V245" s="19" t="s">
        <v>35</v>
      </c>
      <c r="W245" s="19" t="s">
        <v>758</v>
      </c>
      <c r="X245" s="14" t="s">
        <v>641</v>
      </c>
    </row>
    <row r="246" spans="1:24" x14ac:dyDescent="0.25">
      <c r="A246" s="12" t="s">
        <v>529</v>
      </c>
      <c r="B246" s="13" t="s">
        <v>443</v>
      </c>
      <c r="C246" s="13" t="s">
        <v>641</v>
      </c>
      <c r="D246" s="70" t="str">
        <f>HYPERLINK(Tabulka482433[[#This Row],[Sloupec2]],Tabulka482433[[#This Row],[Sloupec1]])</f>
        <v>Growatt APX 14.3P BMS (100083-P1-EU) 71-114kWh</v>
      </c>
      <c r="E246" s="14">
        <v>309005</v>
      </c>
      <c r="F246" s="14">
        <v>0</v>
      </c>
      <c r="G246" s="15" t="s">
        <v>456</v>
      </c>
      <c r="H246" s="15" t="s">
        <v>456</v>
      </c>
      <c r="I246" s="15">
        <v>1489.4</v>
      </c>
      <c r="J246" s="15" t="s">
        <v>456</v>
      </c>
      <c r="K246" s="15" t="s">
        <v>456</v>
      </c>
      <c r="L246" s="15" t="s">
        <v>456</v>
      </c>
      <c r="M246" s="16">
        <v>9</v>
      </c>
      <c r="N246" s="14"/>
      <c r="O246" s="14"/>
      <c r="P246" s="14"/>
      <c r="Q246" s="14"/>
      <c r="R246" s="17">
        <v>10</v>
      </c>
      <c r="S246" s="17"/>
      <c r="T246" s="18"/>
      <c r="U246" s="14">
        <v>0</v>
      </c>
      <c r="V246" s="19" t="s">
        <v>36</v>
      </c>
      <c r="W246" s="19" t="s">
        <v>759</v>
      </c>
      <c r="X246" s="14" t="s">
        <v>641</v>
      </c>
    </row>
    <row r="247" spans="1:24" x14ac:dyDescent="0.25">
      <c r="A247" s="12" t="s">
        <v>529</v>
      </c>
      <c r="B247" s="13" t="s">
        <v>443</v>
      </c>
      <c r="C247" s="13" t="s">
        <v>461</v>
      </c>
      <c r="D247" s="70" t="str">
        <f>HYPERLINK(Tabulka482433[[#This Row],[Sloupec2]],Tabulka482433[[#This Row],[Sloupec1]])</f>
        <v>Growatt APX14.3P-B1 Battery cable</v>
      </c>
      <c r="E247" s="14">
        <v>509025</v>
      </c>
      <c r="F247" s="14">
        <v>0</v>
      </c>
      <c r="G247" s="15" t="s">
        <v>456</v>
      </c>
      <c r="H247" s="15" t="s">
        <v>456</v>
      </c>
      <c r="I247" s="15">
        <v>179.3</v>
      </c>
      <c r="J247" s="15" t="s">
        <v>456</v>
      </c>
      <c r="K247" s="15" t="s">
        <v>456</v>
      </c>
      <c r="L247" s="15" t="s">
        <v>456</v>
      </c>
      <c r="M247" s="16">
        <v>27</v>
      </c>
      <c r="N247" s="14"/>
      <c r="O247" s="14"/>
      <c r="P247" s="14"/>
      <c r="Q247" s="14"/>
      <c r="R247" s="17">
        <v>2</v>
      </c>
      <c r="S247" s="17"/>
      <c r="T247" s="18"/>
      <c r="U247" s="14">
        <v>0</v>
      </c>
      <c r="V247" s="19" t="s">
        <v>760</v>
      </c>
      <c r="W247" s="19" t="s">
        <v>761</v>
      </c>
      <c r="X247" s="14" t="s">
        <v>634</v>
      </c>
    </row>
    <row r="248" spans="1:24" x14ac:dyDescent="0.25">
      <c r="A248" s="12" t="s">
        <v>529</v>
      </c>
      <c r="B248" s="13" t="s">
        <v>443</v>
      </c>
      <c r="C248" s="13" t="s">
        <v>461</v>
      </c>
      <c r="D248" s="70" t="str">
        <f>HYPERLINK(Tabulka482433[[#This Row],[Sloupec2]],Tabulka482433[[#This Row],[Sloupec1]])</f>
        <v>Growatt APX 14.3P-B1 Battery Base</v>
      </c>
      <c r="E248" s="14">
        <v>509016</v>
      </c>
      <c r="F248" s="14">
        <v>0</v>
      </c>
      <c r="G248" s="15" t="s">
        <v>456</v>
      </c>
      <c r="H248" s="15" t="s">
        <v>456</v>
      </c>
      <c r="I248" s="15">
        <v>192.5</v>
      </c>
      <c r="J248" s="15" t="s">
        <v>456</v>
      </c>
      <c r="K248" s="15" t="s">
        <v>456</v>
      </c>
      <c r="L248" s="15" t="s">
        <v>456</v>
      </c>
      <c r="M248" s="16">
        <v>51</v>
      </c>
      <c r="N248" s="14"/>
      <c r="O248" s="14"/>
      <c r="P248" s="14"/>
      <c r="Q248" s="14"/>
      <c r="R248" s="17">
        <v>2</v>
      </c>
      <c r="S248" s="17"/>
      <c r="T248" s="18"/>
      <c r="U248" s="14">
        <v>0</v>
      </c>
      <c r="V248" s="19" t="s">
        <v>762</v>
      </c>
      <c r="W248" s="19" t="s">
        <v>763</v>
      </c>
      <c r="X248" s="14" t="s">
        <v>634</v>
      </c>
    </row>
    <row r="249" spans="1:24" x14ac:dyDescent="0.25">
      <c r="A249" s="12" t="s">
        <v>454</v>
      </c>
      <c r="B249" s="13" t="s">
        <v>443</v>
      </c>
      <c r="C249" s="13" t="s">
        <v>461</v>
      </c>
      <c r="D249" s="70" t="str">
        <f>HYPERLINK(Tabulka482433[[#This Row],[Sloupec2]],Tabulka482433[[#This Row],[Sloupec1]])</f>
        <v>Growatt APX14.3P-B1 Series cable</v>
      </c>
      <c r="E249" s="14">
        <v>509026</v>
      </c>
      <c r="F249" s="14">
        <v>0</v>
      </c>
      <c r="G249" s="15" t="s">
        <v>456</v>
      </c>
      <c r="H249" s="15" t="s">
        <v>456</v>
      </c>
      <c r="I249" s="15">
        <v>92.4</v>
      </c>
      <c r="J249" s="15" t="s">
        <v>456</v>
      </c>
      <c r="K249" s="15" t="s">
        <v>456</v>
      </c>
      <c r="L249" s="15" t="s">
        <v>456</v>
      </c>
      <c r="M249" s="16">
        <v>36</v>
      </c>
      <c r="N249" s="14"/>
      <c r="O249" s="14"/>
      <c r="P249" s="14"/>
      <c r="Q249" s="14"/>
      <c r="R249" s="17">
        <v>2</v>
      </c>
      <c r="S249" s="17"/>
      <c r="T249" s="18"/>
      <c r="U249" s="14">
        <v>0</v>
      </c>
      <c r="V249" s="19" t="s">
        <v>37</v>
      </c>
      <c r="W249" s="19" t="s">
        <v>764</v>
      </c>
      <c r="X249" s="14" t="s">
        <v>634</v>
      </c>
    </row>
    <row r="250" spans="1:24" x14ac:dyDescent="0.25">
      <c r="A250" s="12" t="s">
        <v>529</v>
      </c>
      <c r="B250" s="13" t="s">
        <v>443</v>
      </c>
      <c r="C250" s="13" t="s">
        <v>461</v>
      </c>
      <c r="D250" s="70" t="str">
        <f>HYPERLINK(Tabulka482433[[#This Row],[Sloupec2]],Tabulka482433[[#This Row],[Sloupec1]])</f>
        <v>Growatt AXE 5.0H-E1 EU</v>
      </c>
      <c r="E250" s="14">
        <v>309055</v>
      </c>
      <c r="F250" s="14">
        <v>0</v>
      </c>
      <c r="G250" s="15" t="s">
        <v>456</v>
      </c>
      <c r="H250" s="15" t="s">
        <v>456</v>
      </c>
      <c r="I250" s="15">
        <v>704</v>
      </c>
      <c r="J250" s="15" t="s">
        <v>456</v>
      </c>
      <c r="K250" s="15" t="s">
        <v>456</v>
      </c>
      <c r="L250" s="15" t="s">
        <v>456</v>
      </c>
      <c r="M250" s="16">
        <v>0</v>
      </c>
      <c r="N250" s="14"/>
      <c r="O250" s="14"/>
      <c r="P250" s="14"/>
      <c r="Q250" s="14"/>
      <c r="R250" s="17">
        <v>10</v>
      </c>
      <c r="S250" s="17"/>
      <c r="T250" s="18"/>
      <c r="U250" s="14">
        <v>0</v>
      </c>
      <c r="V250" s="19" t="s">
        <v>765</v>
      </c>
      <c r="W250" s="19" t="s">
        <v>766</v>
      </c>
      <c r="X250" s="14" t="s">
        <v>767</v>
      </c>
    </row>
    <row r="251" spans="1:24" x14ac:dyDescent="0.25">
      <c r="A251" s="12" t="s">
        <v>529</v>
      </c>
      <c r="B251" s="13" t="s">
        <v>443</v>
      </c>
      <c r="C251" s="13" t="s">
        <v>461</v>
      </c>
      <c r="D251" s="70" t="str">
        <f>HYPERLINK(Tabulka482433[[#This Row],[Sloupec2]],Tabulka482433[[#This Row],[Sloupec1]])</f>
        <v>Growatt AXE 1000100-C1 EU BMS</v>
      </c>
      <c r="E251" s="14">
        <v>309008</v>
      </c>
      <c r="F251" s="14">
        <v>0</v>
      </c>
      <c r="G251" s="15" t="s">
        <v>456</v>
      </c>
      <c r="H251" s="15" t="s">
        <v>456</v>
      </c>
      <c r="I251" s="15">
        <v>577.5</v>
      </c>
      <c r="J251" s="15" t="s">
        <v>456</v>
      </c>
      <c r="K251" s="15" t="s">
        <v>456</v>
      </c>
      <c r="L251" s="15" t="s">
        <v>456</v>
      </c>
      <c r="M251" s="16">
        <v>0</v>
      </c>
      <c r="N251" s="14"/>
      <c r="O251" s="14"/>
      <c r="P251" s="14"/>
      <c r="Q251" s="14"/>
      <c r="R251" s="17">
        <v>10</v>
      </c>
      <c r="S251" s="17"/>
      <c r="T251" s="18"/>
      <c r="U251" s="14">
        <v>0</v>
      </c>
      <c r="V251" s="19" t="s">
        <v>768</v>
      </c>
      <c r="W251" s="19" t="s">
        <v>769</v>
      </c>
      <c r="X251" s="14" t="s">
        <v>770</v>
      </c>
    </row>
    <row r="252" spans="1:24" x14ac:dyDescent="0.25">
      <c r="A252" s="12" t="s">
        <v>529</v>
      </c>
      <c r="B252" s="13" t="s">
        <v>443</v>
      </c>
      <c r="C252" s="13" t="s">
        <v>461</v>
      </c>
      <c r="D252" s="70" t="str">
        <f>HYPERLINK(Tabulka482433[[#This Row],[Sloupec2]],Tabulka482433[[#This Row],[Sloupec1]])</f>
        <v>AXE 65H-E1 EU Cabinet</v>
      </c>
      <c r="E252" s="14" t="s">
        <v>771</v>
      </c>
      <c r="F252" s="14">
        <v>0</v>
      </c>
      <c r="G252" s="15" t="s">
        <v>456</v>
      </c>
      <c r="H252" s="15" t="s">
        <v>456</v>
      </c>
      <c r="I252" s="15">
        <v>1771</v>
      </c>
      <c r="J252" s="15" t="s">
        <v>456</v>
      </c>
      <c r="K252" s="15" t="s">
        <v>456</v>
      </c>
      <c r="L252" s="15" t="s">
        <v>456</v>
      </c>
      <c r="M252" s="16">
        <v>0</v>
      </c>
      <c r="N252" s="14"/>
      <c r="O252" s="14"/>
      <c r="P252" s="14"/>
      <c r="Q252" s="14"/>
      <c r="R252" s="17">
        <v>2</v>
      </c>
      <c r="S252" s="17"/>
      <c r="T252" s="18"/>
      <c r="U252" s="14">
        <v>0</v>
      </c>
      <c r="V252" s="19" t="s">
        <v>772</v>
      </c>
      <c r="W252" s="19" t="s">
        <v>773</v>
      </c>
      <c r="X252" s="14" t="s">
        <v>774</v>
      </c>
    </row>
    <row r="253" spans="1:24" x14ac:dyDescent="0.25">
      <c r="A253" s="12" t="s">
        <v>529</v>
      </c>
      <c r="B253" s="13" t="s">
        <v>443</v>
      </c>
      <c r="C253" s="13" t="s">
        <v>461</v>
      </c>
      <c r="D253" s="70" t="str">
        <f>HYPERLINK(Tabulka482433[[#This Row],[Sloupec2]],Tabulka482433[[#This Row],[Sloupec1]])</f>
        <v>WIT-XHU Battery Terminal Junction Box</v>
      </c>
      <c r="E253" s="14">
        <v>509122</v>
      </c>
      <c r="F253" s="14">
        <v>0</v>
      </c>
      <c r="G253" s="15" t="s">
        <v>456</v>
      </c>
      <c r="H253" s="15" t="s">
        <v>456</v>
      </c>
      <c r="I253" s="15">
        <v>118.8</v>
      </c>
      <c r="J253" s="15" t="s">
        <v>456</v>
      </c>
      <c r="K253" s="15" t="s">
        <v>456</v>
      </c>
      <c r="L253" s="15" t="s">
        <v>456</v>
      </c>
      <c r="M253" s="16">
        <v>0</v>
      </c>
      <c r="N253" s="14"/>
      <c r="O253" s="14"/>
      <c r="P253" s="14"/>
      <c r="Q253" s="14"/>
      <c r="R253" s="17">
        <v>2</v>
      </c>
      <c r="S253" s="17"/>
      <c r="T253" s="18"/>
      <c r="U253" s="14">
        <v>0</v>
      </c>
      <c r="V253" s="19" t="s">
        <v>775</v>
      </c>
      <c r="W253" s="19" t="s">
        <v>776</v>
      </c>
      <c r="X253" s="14" t="s">
        <v>777</v>
      </c>
    </row>
    <row r="254" spans="1:24" x14ac:dyDescent="0.25">
      <c r="A254" s="12" t="s">
        <v>529</v>
      </c>
      <c r="B254" s="13" t="s">
        <v>443</v>
      </c>
      <c r="C254" s="13" t="s">
        <v>461</v>
      </c>
      <c r="D254" s="70" t="str">
        <f>HYPERLINK(Tabulka482433[[#This Row],[Sloupec2]],Tabulka482433[[#This Row],[Sloupec1]])</f>
        <v>Growatt AXE 40H-E1 EU RACK</v>
      </c>
      <c r="E254" s="14" t="s">
        <v>778</v>
      </c>
      <c r="F254" s="14">
        <v>0</v>
      </c>
      <c r="G254" s="15" t="s">
        <v>456</v>
      </c>
      <c r="H254" s="15" t="s">
        <v>456</v>
      </c>
      <c r="I254" s="15">
        <v>203.5</v>
      </c>
      <c r="J254" s="15" t="s">
        <v>456</v>
      </c>
      <c r="K254" s="15" t="s">
        <v>456</v>
      </c>
      <c r="L254" s="15" t="s">
        <v>456</v>
      </c>
      <c r="M254" s="16">
        <v>0</v>
      </c>
      <c r="N254" s="14"/>
      <c r="O254" s="14"/>
      <c r="P254" s="14"/>
      <c r="Q254" s="14"/>
      <c r="R254" s="17">
        <v>2</v>
      </c>
      <c r="S254" s="17"/>
      <c r="T254" s="18"/>
      <c r="U254" s="14">
        <v>0</v>
      </c>
      <c r="V254" s="19" t="s">
        <v>779</v>
      </c>
      <c r="W254" s="19" t="s">
        <v>780</v>
      </c>
      <c r="X254" s="14" t="s">
        <v>781</v>
      </c>
    </row>
    <row r="255" spans="1:24" x14ac:dyDescent="0.25">
      <c r="A255" s="12" t="s">
        <v>529</v>
      </c>
      <c r="B255" s="13" t="s">
        <v>443</v>
      </c>
      <c r="C255" s="13" t="s">
        <v>461</v>
      </c>
      <c r="D255" s="70" t="str">
        <f>HYPERLINK(Tabulka482433[[#This Row],[Sloupec2]],Tabulka482433[[#This Row],[Sloupec1]])</f>
        <v>Growatt AXE 60H-E1 EU RACK</v>
      </c>
      <c r="E255" s="14" t="s">
        <v>782</v>
      </c>
      <c r="F255" s="14">
        <v>0</v>
      </c>
      <c r="G255" s="15" t="s">
        <v>456</v>
      </c>
      <c r="H255" s="15" t="s">
        <v>456</v>
      </c>
      <c r="I255" s="15">
        <v>214.5</v>
      </c>
      <c r="J255" s="15" t="s">
        <v>456</v>
      </c>
      <c r="K255" s="15" t="s">
        <v>456</v>
      </c>
      <c r="L255" s="15" t="s">
        <v>456</v>
      </c>
      <c r="M255" s="16">
        <v>0</v>
      </c>
      <c r="N255" s="14"/>
      <c r="O255" s="14"/>
      <c r="P255" s="14"/>
      <c r="Q255" s="14"/>
      <c r="R255" s="17">
        <v>2</v>
      </c>
      <c r="S255" s="17"/>
      <c r="T255" s="18"/>
      <c r="U255" s="14">
        <v>0</v>
      </c>
      <c r="V255" s="19" t="s">
        <v>783</v>
      </c>
      <c r="W255" s="19" t="s">
        <v>784</v>
      </c>
      <c r="X255" s="14" t="s">
        <v>781</v>
      </c>
    </row>
    <row r="256" spans="1:24" x14ac:dyDescent="0.25">
      <c r="A256" s="12" t="s">
        <v>529</v>
      </c>
      <c r="B256" s="13" t="s">
        <v>443</v>
      </c>
      <c r="C256" s="13" t="s">
        <v>785</v>
      </c>
      <c r="D256" s="70" t="str">
        <f>HYPERLINK(Tabulka482433[[#This Row],[Sloupec2]],Tabulka482433[[#This Row],[Sloupec1]])</f>
        <v>Growatt SEM -E (Smart Energy Manager) 50kW</v>
      </c>
      <c r="E256" s="14">
        <v>509050</v>
      </c>
      <c r="F256" s="14">
        <v>0</v>
      </c>
      <c r="G256" s="15" t="s">
        <v>456</v>
      </c>
      <c r="H256" s="15" t="s">
        <v>456</v>
      </c>
      <c r="I256" s="15">
        <v>330</v>
      </c>
      <c r="J256" s="15" t="s">
        <v>456</v>
      </c>
      <c r="K256" s="15" t="s">
        <v>456</v>
      </c>
      <c r="L256" s="15" t="s">
        <v>456</v>
      </c>
      <c r="M256" s="16">
        <v>3</v>
      </c>
      <c r="N256" s="14"/>
      <c r="O256" s="14"/>
      <c r="P256" s="14"/>
      <c r="Q256" s="14"/>
      <c r="R256" s="17">
        <v>2</v>
      </c>
      <c r="S256" s="17"/>
      <c r="T256" s="18"/>
      <c r="U256" s="14">
        <v>0</v>
      </c>
      <c r="V256" s="19" t="s">
        <v>786</v>
      </c>
      <c r="W256" s="19" t="s">
        <v>787</v>
      </c>
      <c r="X256" s="14" t="s">
        <v>788</v>
      </c>
    </row>
    <row r="257" spans="1:24" x14ac:dyDescent="0.25">
      <c r="A257" s="12" t="s">
        <v>529</v>
      </c>
      <c r="B257" s="13" t="s">
        <v>443</v>
      </c>
      <c r="C257" s="13" t="s">
        <v>785</v>
      </c>
      <c r="D257" s="70" t="str">
        <f>HYPERLINK(Tabulka482433[[#This Row],[Sloupec2]],Tabulka482433[[#This Row],[Sloupec1]])</f>
        <v>Growatt SEM (Smart Energy Manager) 100kW</v>
      </c>
      <c r="E257" s="14">
        <v>509030</v>
      </c>
      <c r="F257" s="14">
        <v>0</v>
      </c>
      <c r="G257" s="15" t="s">
        <v>456</v>
      </c>
      <c r="H257" s="15" t="s">
        <v>456</v>
      </c>
      <c r="I257" s="15">
        <v>440</v>
      </c>
      <c r="J257" s="15" t="s">
        <v>456</v>
      </c>
      <c r="K257" s="15" t="s">
        <v>456</v>
      </c>
      <c r="L257" s="15" t="s">
        <v>456</v>
      </c>
      <c r="M257" s="16">
        <v>17</v>
      </c>
      <c r="N257" s="14"/>
      <c r="O257" s="14"/>
      <c r="P257" s="14"/>
      <c r="Q257" s="14"/>
      <c r="R257" s="17">
        <v>2</v>
      </c>
      <c r="S257" s="17"/>
      <c r="T257" s="18"/>
      <c r="U257" s="14">
        <v>0</v>
      </c>
      <c r="V257" s="19" t="s">
        <v>789</v>
      </c>
      <c r="W257" s="19" t="s">
        <v>790</v>
      </c>
      <c r="X257" s="14" t="s">
        <v>791</v>
      </c>
    </row>
    <row r="258" spans="1:24" x14ac:dyDescent="0.25">
      <c r="A258" s="12" t="s">
        <v>529</v>
      </c>
      <c r="B258" s="13" t="s">
        <v>443</v>
      </c>
      <c r="C258" s="13" t="s">
        <v>785</v>
      </c>
      <c r="D258" s="70" t="str">
        <f>HYPERLINK(Tabulka482433[[#This Row],[Sloupec2]],Tabulka482433[[#This Row],[Sloupec1]])</f>
        <v>Growatt SEM -E (Smart Energy Manager) 100kW</v>
      </c>
      <c r="E258" s="14">
        <v>509080</v>
      </c>
      <c r="F258" s="14">
        <v>0</v>
      </c>
      <c r="G258" s="15" t="s">
        <v>456</v>
      </c>
      <c r="H258" s="15" t="s">
        <v>456</v>
      </c>
      <c r="I258" s="15">
        <v>440</v>
      </c>
      <c r="J258" s="15" t="s">
        <v>456</v>
      </c>
      <c r="K258" s="15" t="s">
        <v>456</v>
      </c>
      <c r="L258" s="15" t="s">
        <v>456</v>
      </c>
      <c r="M258" s="16">
        <v>3</v>
      </c>
      <c r="N258" s="14"/>
      <c r="O258" s="14"/>
      <c r="P258" s="14"/>
      <c r="Q258" s="14"/>
      <c r="R258" s="17">
        <v>2</v>
      </c>
      <c r="S258" s="17"/>
      <c r="T258" s="18"/>
      <c r="U258" s="14">
        <v>0</v>
      </c>
      <c r="V258" s="19" t="s">
        <v>792</v>
      </c>
      <c r="W258" s="19" t="s">
        <v>793</v>
      </c>
      <c r="X258" s="14" t="s">
        <v>791</v>
      </c>
    </row>
    <row r="259" spans="1:24" x14ac:dyDescent="0.25">
      <c r="A259" s="12" t="s">
        <v>529</v>
      </c>
      <c r="B259" s="13" t="s">
        <v>443</v>
      </c>
      <c r="C259" s="13" t="s">
        <v>785</v>
      </c>
      <c r="D259" s="70" t="str">
        <f>HYPERLINK(Tabulka482433[[#This Row],[Sloupec2]],Tabulka482433[[#This Row],[Sloupec1]])</f>
        <v>Growatt SEM (Smart Energy Manager) 300kW</v>
      </c>
      <c r="E259" s="14">
        <v>509060</v>
      </c>
      <c r="F259" s="14">
        <v>0</v>
      </c>
      <c r="G259" s="15" t="s">
        <v>456</v>
      </c>
      <c r="H259" s="15" t="s">
        <v>456</v>
      </c>
      <c r="I259" s="15">
        <v>550</v>
      </c>
      <c r="J259" s="15" t="s">
        <v>456</v>
      </c>
      <c r="K259" s="15" t="s">
        <v>456</v>
      </c>
      <c r="L259" s="15" t="s">
        <v>456</v>
      </c>
      <c r="M259" s="16">
        <v>6</v>
      </c>
      <c r="N259" s="14"/>
      <c r="O259" s="14"/>
      <c r="P259" s="14"/>
      <c r="Q259" s="14"/>
      <c r="R259" s="17">
        <v>2</v>
      </c>
      <c r="S259" s="17"/>
      <c r="T259" s="18"/>
      <c r="U259" s="14">
        <v>0</v>
      </c>
      <c r="V259" s="19" t="s">
        <v>794</v>
      </c>
      <c r="W259" s="19" t="s">
        <v>795</v>
      </c>
      <c r="X259" s="14" t="s">
        <v>796</v>
      </c>
    </row>
    <row r="260" spans="1:24" x14ac:dyDescent="0.25">
      <c r="A260" s="12" t="s">
        <v>529</v>
      </c>
      <c r="B260" s="13" t="s">
        <v>443</v>
      </c>
      <c r="C260" s="13" t="s">
        <v>785</v>
      </c>
      <c r="D260" s="70" t="str">
        <f>HYPERLINK(Tabulka482433[[#This Row],[Sloupec2]],Tabulka482433[[#This Row],[Sloupec1]])</f>
        <v>Growatt SEM (Smart Energy Manager) 600kW</v>
      </c>
      <c r="E260" s="14">
        <v>509070</v>
      </c>
      <c r="F260" s="14">
        <v>0</v>
      </c>
      <c r="G260" s="15" t="s">
        <v>456</v>
      </c>
      <c r="H260" s="15" t="s">
        <v>456</v>
      </c>
      <c r="I260" s="15">
        <v>660</v>
      </c>
      <c r="J260" s="15" t="s">
        <v>456</v>
      </c>
      <c r="K260" s="15" t="s">
        <v>456</v>
      </c>
      <c r="L260" s="15" t="s">
        <v>456</v>
      </c>
      <c r="M260" s="16">
        <v>0</v>
      </c>
      <c r="N260" s="14"/>
      <c r="O260" s="14"/>
      <c r="P260" s="14"/>
      <c r="Q260" s="14"/>
      <c r="R260" s="17">
        <v>2</v>
      </c>
      <c r="S260" s="17"/>
      <c r="T260" s="18"/>
      <c r="U260" s="14">
        <v>0</v>
      </c>
      <c r="V260" s="19" t="s">
        <v>797</v>
      </c>
      <c r="W260" s="19" t="s">
        <v>798</v>
      </c>
      <c r="X260" s="14" t="s">
        <v>799</v>
      </c>
    </row>
    <row r="261" spans="1:24" x14ac:dyDescent="0.25">
      <c r="A261" s="12" t="s">
        <v>529</v>
      </c>
      <c r="B261" s="13" t="s">
        <v>443</v>
      </c>
      <c r="C261" s="13" t="s">
        <v>785</v>
      </c>
      <c r="D261" s="70" t="str">
        <f>HYPERLINK(Tabulka482433[[#This Row],[Sloupec2]],Tabulka482433[[#This Row],[Sloupec1]])</f>
        <v>Growatt SEM-XA-RM-EU new version</v>
      </c>
      <c r="E261" s="14">
        <v>509149</v>
      </c>
      <c r="F261" s="14">
        <v>0</v>
      </c>
      <c r="G261" s="15" t="s">
        <v>456</v>
      </c>
      <c r="H261" s="15" t="s">
        <v>456</v>
      </c>
      <c r="I261" s="15">
        <v>378.4</v>
      </c>
      <c r="J261" s="15" t="s">
        <v>456</v>
      </c>
      <c r="K261" s="15" t="s">
        <v>456</v>
      </c>
      <c r="L261" s="15" t="s">
        <v>456</v>
      </c>
      <c r="M261" s="16">
        <v>9</v>
      </c>
      <c r="N261" s="14"/>
      <c r="O261" s="14"/>
      <c r="P261" s="14"/>
      <c r="Q261" s="14"/>
      <c r="R261" s="17">
        <v>2</v>
      </c>
      <c r="S261" s="17"/>
      <c r="T261" s="18"/>
      <c r="U261" s="14">
        <v>0</v>
      </c>
      <c r="V261" s="19" t="s">
        <v>800</v>
      </c>
      <c r="W261" s="19" t="s">
        <v>801</v>
      </c>
      <c r="X261" s="14" t="s">
        <v>802</v>
      </c>
    </row>
    <row r="262" spans="1:24" x14ac:dyDescent="0.25">
      <c r="A262" s="12" t="s">
        <v>529</v>
      </c>
      <c r="B262" s="13" t="s">
        <v>443</v>
      </c>
      <c r="C262" s="13" t="s">
        <v>785</v>
      </c>
      <c r="D262" s="70" t="str">
        <f>HYPERLINK(Tabulka482433[[#This Row],[Sloupec2]],Tabulka482433[[#This Row],[Sloupec1]])</f>
        <v>Growatt SET SEM-X 100kW, pouze monitoring</v>
      </c>
      <c r="E262" s="14">
        <v>509100</v>
      </c>
      <c r="F262" s="14">
        <v>0</v>
      </c>
      <c r="G262" s="15" t="s">
        <v>456</v>
      </c>
      <c r="H262" s="15" t="s">
        <v>456</v>
      </c>
      <c r="I262" s="15">
        <v>433.4</v>
      </c>
      <c r="J262" s="15" t="s">
        <v>456</v>
      </c>
      <c r="K262" s="15" t="s">
        <v>456</v>
      </c>
      <c r="L262" s="15" t="s">
        <v>456</v>
      </c>
      <c r="M262" s="16">
        <v>0</v>
      </c>
      <c r="N262" s="14"/>
      <c r="O262" s="14"/>
      <c r="P262" s="14"/>
      <c r="Q262" s="14"/>
      <c r="R262" s="17">
        <v>2</v>
      </c>
      <c r="S262" s="17"/>
      <c r="T262" s="18"/>
      <c r="U262" s="14">
        <v>0</v>
      </c>
      <c r="V262" s="19" t="s">
        <v>803</v>
      </c>
      <c r="W262" s="19" t="s">
        <v>804</v>
      </c>
      <c r="X262" s="14" t="s">
        <v>805</v>
      </c>
    </row>
    <row r="263" spans="1:24" x14ac:dyDescent="0.25">
      <c r="A263" s="12" t="s">
        <v>529</v>
      </c>
      <c r="B263" s="13" t="s">
        <v>443</v>
      </c>
      <c r="C263" s="13" t="s">
        <v>785</v>
      </c>
      <c r="D263" s="70" t="str">
        <f>HYPERLINK(Tabulka482433[[#This Row],[Sloupec2]],Tabulka482433[[#This Row],[Sloupec1]])</f>
        <v>Growatt SET SEM-X 100kW, paralerní zapojení</v>
      </c>
      <c r="E263" s="14">
        <v>509160</v>
      </c>
      <c r="F263" s="14">
        <v>0</v>
      </c>
      <c r="G263" s="15" t="s">
        <v>456</v>
      </c>
      <c r="H263" s="15" t="s">
        <v>456</v>
      </c>
      <c r="I263" s="15">
        <v>526.9</v>
      </c>
      <c r="J263" s="15" t="s">
        <v>456</v>
      </c>
      <c r="K263" s="15" t="s">
        <v>456</v>
      </c>
      <c r="L263" s="15" t="s">
        <v>456</v>
      </c>
      <c r="M263" s="16">
        <v>0</v>
      </c>
      <c r="N263" s="14"/>
      <c r="O263" s="14"/>
      <c r="P263" s="14"/>
      <c r="Q263" s="14"/>
      <c r="R263" s="17">
        <v>2</v>
      </c>
      <c r="S263" s="17"/>
      <c r="T263" s="18"/>
      <c r="U263" s="14">
        <v>0</v>
      </c>
      <c r="V263" s="19" t="s">
        <v>806</v>
      </c>
      <c r="W263" s="19" t="s">
        <v>807</v>
      </c>
      <c r="X263" s="14" t="s">
        <v>808</v>
      </c>
    </row>
    <row r="264" spans="1:24" x14ac:dyDescent="0.25">
      <c r="A264" s="12" t="s">
        <v>529</v>
      </c>
      <c r="B264" s="13" t="s">
        <v>443</v>
      </c>
      <c r="C264" s="13" t="s">
        <v>785</v>
      </c>
      <c r="D264" s="70" t="str">
        <f>HYPERLINK(Tabulka482433[[#This Row],[Sloupec2]],Tabulka482433[[#This Row],[Sloupec1]])</f>
        <v>Growatt SET SEM-X 100kW, paralerní zapojení, SEM-X box verze</v>
      </c>
      <c r="E264" s="14">
        <v>509170</v>
      </c>
      <c r="F264" s="14">
        <v>0</v>
      </c>
      <c r="G264" s="15" t="s">
        <v>456</v>
      </c>
      <c r="H264" s="15" t="s">
        <v>456</v>
      </c>
      <c r="I264" s="15">
        <v>464.2</v>
      </c>
      <c r="J264" s="15" t="s">
        <v>456</v>
      </c>
      <c r="K264" s="15" t="s">
        <v>456</v>
      </c>
      <c r="L264" s="15" t="s">
        <v>456</v>
      </c>
      <c r="M264" s="16">
        <v>0</v>
      </c>
      <c r="N264" s="14"/>
      <c r="O264" s="14"/>
      <c r="P264" s="14"/>
      <c r="Q264" s="14"/>
      <c r="R264" s="17">
        <v>2</v>
      </c>
      <c r="S264" s="17"/>
      <c r="T264" s="18"/>
      <c r="U264" s="14">
        <v>0</v>
      </c>
      <c r="V264" s="19" t="s">
        <v>809</v>
      </c>
      <c r="W264" s="19" t="s">
        <v>810</v>
      </c>
      <c r="X264" s="14" t="s">
        <v>811</v>
      </c>
    </row>
    <row r="265" spans="1:24" x14ac:dyDescent="0.25">
      <c r="A265" s="12" t="s">
        <v>529</v>
      </c>
      <c r="B265" s="13" t="s">
        <v>443</v>
      </c>
      <c r="C265" s="13" t="s">
        <v>785</v>
      </c>
      <c r="D265" s="70" t="str">
        <f>HYPERLINK(Tabulka482433[[#This Row],[Sloupec2]],Tabulka482433[[#This Row],[Sloupec1]])</f>
        <v>Growatt SET SEM-X 300kW</v>
      </c>
      <c r="E265" s="14">
        <v>509110</v>
      </c>
      <c r="F265" s="14">
        <v>0</v>
      </c>
      <c r="G265" s="15" t="s">
        <v>456</v>
      </c>
      <c r="H265" s="15" t="s">
        <v>456</v>
      </c>
      <c r="I265" s="15">
        <v>497.2</v>
      </c>
      <c r="J265" s="15" t="s">
        <v>456</v>
      </c>
      <c r="K265" s="15" t="s">
        <v>456</v>
      </c>
      <c r="L265" s="15" t="s">
        <v>456</v>
      </c>
      <c r="M265" s="16">
        <v>0</v>
      </c>
      <c r="N265" s="14"/>
      <c r="O265" s="14"/>
      <c r="P265" s="14"/>
      <c r="Q265" s="14"/>
      <c r="R265" s="17">
        <v>2</v>
      </c>
      <c r="S265" s="17"/>
      <c r="T265" s="18"/>
      <c r="U265" s="14">
        <v>0</v>
      </c>
      <c r="V265" s="19" t="s">
        <v>812</v>
      </c>
      <c r="W265" s="19" t="s">
        <v>813</v>
      </c>
      <c r="X265" s="14" t="s">
        <v>814</v>
      </c>
    </row>
    <row r="266" spans="1:24" x14ac:dyDescent="0.25">
      <c r="A266" s="12" t="s">
        <v>529</v>
      </c>
      <c r="B266" s="13" t="s">
        <v>443</v>
      </c>
      <c r="C266" s="13" t="s">
        <v>785</v>
      </c>
      <c r="D266" s="70" t="str">
        <f>HYPERLINK(Tabulka482433[[#This Row],[Sloupec2]],Tabulka482433[[#This Row],[Sloupec1]])</f>
        <v>Growatt SET SEM-X 600kW</v>
      </c>
      <c r="E266" s="14">
        <v>509120</v>
      </c>
      <c r="F266" s="14">
        <v>0</v>
      </c>
      <c r="G266" s="15" t="s">
        <v>456</v>
      </c>
      <c r="H266" s="15" t="s">
        <v>456</v>
      </c>
      <c r="I266" s="15">
        <v>548.9</v>
      </c>
      <c r="J266" s="15" t="s">
        <v>456</v>
      </c>
      <c r="K266" s="15" t="s">
        <v>456</v>
      </c>
      <c r="L266" s="15" t="s">
        <v>456</v>
      </c>
      <c r="M266" s="16">
        <v>0</v>
      </c>
      <c r="N266" s="14"/>
      <c r="O266" s="14"/>
      <c r="P266" s="14"/>
      <c r="Q266" s="14"/>
      <c r="R266" s="17">
        <v>2</v>
      </c>
      <c r="S266" s="17"/>
      <c r="T266" s="18"/>
      <c r="U266" s="14">
        <v>0</v>
      </c>
      <c r="V266" s="19" t="s">
        <v>815</v>
      </c>
      <c r="W266" s="19" t="s">
        <v>816</v>
      </c>
      <c r="X266" s="14" t="s">
        <v>817</v>
      </c>
    </row>
    <row r="267" spans="1:24" x14ac:dyDescent="0.25">
      <c r="A267" s="12" t="s">
        <v>529</v>
      </c>
      <c r="B267" s="13" t="s">
        <v>443</v>
      </c>
      <c r="C267" s="13" t="s">
        <v>785</v>
      </c>
      <c r="D267" s="70" t="str">
        <f>HYPERLINK(Tabulka482433[[#This Row],[Sloupec2]],Tabulka482433[[#This Row],[Sloupec1]])</f>
        <v>Growatt SET SEM-X 1MW</v>
      </c>
      <c r="E267" s="14">
        <v>509130</v>
      </c>
      <c r="F267" s="14">
        <v>0</v>
      </c>
      <c r="G267" s="15" t="s">
        <v>456</v>
      </c>
      <c r="H267" s="15" t="s">
        <v>456</v>
      </c>
      <c r="I267" s="15">
        <v>548.9</v>
      </c>
      <c r="J267" s="15" t="s">
        <v>456</v>
      </c>
      <c r="K267" s="15" t="s">
        <v>456</v>
      </c>
      <c r="L267" s="15" t="s">
        <v>456</v>
      </c>
      <c r="M267" s="16">
        <v>0</v>
      </c>
      <c r="N267" s="14"/>
      <c r="O267" s="14"/>
      <c r="P267" s="14"/>
      <c r="Q267" s="14"/>
      <c r="R267" s="17">
        <v>2</v>
      </c>
      <c r="S267" s="17"/>
      <c r="T267" s="18"/>
      <c r="U267" s="14">
        <v>0</v>
      </c>
      <c r="V267" s="19" t="s">
        <v>818</v>
      </c>
      <c r="W267" s="19" t="s">
        <v>819</v>
      </c>
      <c r="X267" s="14" t="s">
        <v>802</v>
      </c>
    </row>
    <row r="268" spans="1:24" x14ac:dyDescent="0.25">
      <c r="A268" s="12" t="s">
        <v>454</v>
      </c>
      <c r="B268" s="13" t="s">
        <v>443</v>
      </c>
      <c r="C268" s="13" t="s">
        <v>820</v>
      </c>
      <c r="D268" s="70" t="str">
        <f>HYPERLINK(Tabulka482433[[#This Row],[Sloupec2]],Tabulka482433[[#This Row],[Sloupec1]])</f>
        <v>Growatt THOR 07AS-P-V1</v>
      </c>
      <c r="E268" s="14">
        <v>709072</v>
      </c>
      <c r="F268" s="14">
        <v>7</v>
      </c>
      <c r="G268" s="15" t="s">
        <v>456</v>
      </c>
      <c r="H268" s="15" t="s">
        <v>456</v>
      </c>
      <c r="I268" s="15">
        <v>368.55</v>
      </c>
      <c r="J268" s="15" t="s">
        <v>456</v>
      </c>
      <c r="K268" s="15" t="s">
        <v>456</v>
      </c>
      <c r="L268" s="15" t="s">
        <v>456</v>
      </c>
      <c r="M268" s="16">
        <v>56</v>
      </c>
      <c r="N268" s="14"/>
      <c r="O268" s="14"/>
      <c r="P268" s="14"/>
      <c r="Q268" s="14"/>
      <c r="R268" s="17">
        <v>3</v>
      </c>
      <c r="S268" s="17"/>
      <c r="T268" s="18"/>
      <c r="U268" s="14">
        <v>0</v>
      </c>
      <c r="V268" s="19" t="s">
        <v>821</v>
      </c>
      <c r="W268" s="19" t="s">
        <v>822</v>
      </c>
      <c r="X268" s="14" t="s">
        <v>823</v>
      </c>
    </row>
    <row r="269" spans="1:24" x14ac:dyDescent="0.25">
      <c r="A269" s="12" t="s">
        <v>454</v>
      </c>
      <c r="B269" s="13" t="s">
        <v>443</v>
      </c>
      <c r="C269" s="13" t="s">
        <v>820</v>
      </c>
      <c r="D269" s="70" t="str">
        <f>HYPERLINK(Tabulka482433[[#This Row],[Sloupec2]],Tabulka482433[[#This Row],[Sloupec1]])</f>
        <v>Growatt THOR 11AS-P-V1</v>
      </c>
      <c r="E269" s="14">
        <v>709113</v>
      </c>
      <c r="F269" s="14">
        <v>11</v>
      </c>
      <c r="G269" s="15" t="s">
        <v>456</v>
      </c>
      <c r="H269" s="15" t="s">
        <v>456</v>
      </c>
      <c r="I269" s="15">
        <v>522.5</v>
      </c>
      <c r="J269" s="15" t="s">
        <v>456</v>
      </c>
      <c r="K269" s="15" t="s">
        <v>456</v>
      </c>
      <c r="L269" s="15" t="s">
        <v>456</v>
      </c>
      <c r="M269" s="16">
        <v>37</v>
      </c>
      <c r="N269" s="14"/>
      <c r="O269" s="14"/>
      <c r="P269" s="14"/>
      <c r="Q269" s="14"/>
      <c r="R269" s="17">
        <v>3</v>
      </c>
      <c r="S269" s="17"/>
      <c r="T269" s="18"/>
      <c r="U269" s="14">
        <v>0</v>
      </c>
      <c r="V269" s="19" t="s">
        <v>824</v>
      </c>
      <c r="W269" s="19" t="s">
        <v>825</v>
      </c>
      <c r="X269" s="14" t="s">
        <v>826</v>
      </c>
    </row>
    <row r="270" spans="1:24" x14ac:dyDescent="0.25">
      <c r="A270" s="12" t="s">
        <v>454</v>
      </c>
      <c r="B270" s="13" t="s">
        <v>443</v>
      </c>
      <c r="C270" s="13" t="s">
        <v>820</v>
      </c>
      <c r="D270" s="70" t="str">
        <f>HYPERLINK(Tabulka482433[[#This Row],[Sloupec2]],Tabulka482433[[#This Row],[Sloupec1]])</f>
        <v>Growatt THOR 11AS-S</v>
      </c>
      <c r="E270" s="14">
        <v>709112</v>
      </c>
      <c r="F270" s="14">
        <v>11</v>
      </c>
      <c r="G270" s="15" t="s">
        <v>456</v>
      </c>
      <c r="H270" s="15" t="s">
        <v>456</v>
      </c>
      <c r="I270" s="15">
        <v>499</v>
      </c>
      <c r="J270" s="15" t="s">
        <v>456</v>
      </c>
      <c r="K270" s="15" t="s">
        <v>456</v>
      </c>
      <c r="L270" s="15" t="s">
        <v>456</v>
      </c>
      <c r="M270" s="16">
        <v>15</v>
      </c>
      <c r="N270" s="14"/>
      <c r="O270" s="14"/>
      <c r="P270" s="14"/>
      <c r="Q270" s="14"/>
      <c r="R270" s="17">
        <v>3</v>
      </c>
      <c r="S270" s="17"/>
      <c r="T270" s="18"/>
      <c r="U270" s="14">
        <v>0</v>
      </c>
      <c r="V270" s="19" t="s">
        <v>827</v>
      </c>
      <c r="W270" s="19" t="s">
        <v>828</v>
      </c>
      <c r="X270" s="14" t="s">
        <v>829</v>
      </c>
    </row>
    <row r="271" spans="1:24" x14ac:dyDescent="0.25">
      <c r="A271" s="12" t="s">
        <v>454</v>
      </c>
      <c r="B271" s="13" t="s">
        <v>443</v>
      </c>
      <c r="C271" s="13" t="s">
        <v>820</v>
      </c>
      <c r="D271" s="70" t="str">
        <f>HYPERLINK(Tabulka482433[[#This Row],[Sloupec2]],Tabulka482433[[#This Row],[Sloupec1]])</f>
        <v>Growatt THOR 11AS-P</v>
      </c>
      <c r="E271" s="14">
        <v>709111</v>
      </c>
      <c r="F271" s="14">
        <v>11</v>
      </c>
      <c r="G271" s="15" t="s">
        <v>456</v>
      </c>
      <c r="H271" s="15" t="s">
        <v>456</v>
      </c>
      <c r="I271" s="15">
        <v>490.8</v>
      </c>
      <c r="J271" s="15" t="s">
        <v>456</v>
      </c>
      <c r="K271" s="15" t="s">
        <v>456</v>
      </c>
      <c r="L271" s="15" t="s">
        <v>456</v>
      </c>
      <c r="M271" s="16">
        <v>5</v>
      </c>
      <c r="N271" s="14"/>
      <c r="O271" s="14"/>
      <c r="P271" s="14"/>
      <c r="Q271" s="14"/>
      <c r="R271" s="17">
        <v>0</v>
      </c>
      <c r="S271" s="17"/>
      <c r="T271" s="18"/>
      <c r="U271" s="14">
        <v>0</v>
      </c>
      <c r="V271" s="19" t="str">
        <f>IF([1]!Tabulka48[[#This Row],[Kategorie]]="Panel",VLOOKUP([1]!Tabulka48[[#This Row],[PLU]],[1]Panely!C:AH,32,0),VLOOKUP([1]!Tabulka48[[#This Row],[PLU]],'[1]Baterky, stridace'!E:F,2,0))</f>
        <v>Growatt THOR 11AS-P</v>
      </c>
      <c r="W271" s="19" t="s">
        <v>1544</v>
      </c>
      <c r="X271" s="14" t="s">
        <v>829</v>
      </c>
    </row>
    <row r="272" spans="1:24" x14ac:dyDescent="0.25">
      <c r="A272" s="12" t="s">
        <v>454</v>
      </c>
      <c r="B272" s="13" t="s">
        <v>443</v>
      </c>
      <c r="C272" s="13" t="s">
        <v>820</v>
      </c>
      <c r="D272" s="70" t="str">
        <f>HYPERLINK(Tabulka482433[[#This Row],[Sloupec2]],Tabulka482433[[#This Row],[Sloupec1]])</f>
        <v>Growatt THOR 22AS-P</v>
      </c>
      <c r="E272" s="14">
        <v>709221</v>
      </c>
      <c r="F272" s="14">
        <v>22</v>
      </c>
      <c r="G272" s="15" t="s">
        <v>456</v>
      </c>
      <c r="H272" s="15" t="s">
        <v>456</v>
      </c>
      <c r="I272" s="15">
        <v>562.1</v>
      </c>
      <c r="J272" s="15" t="s">
        <v>456</v>
      </c>
      <c r="K272" s="15" t="s">
        <v>456</v>
      </c>
      <c r="L272" s="15" t="s">
        <v>456</v>
      </c>
      <c r="M272" s="16">
        <v>16</v>
      </c>
      <c r="N272" s="14"/>
      <c r="O272" s="14"/>
      <c r="P272" s="14"/>
      <c r="Q272" s="14"/>
      <c r="R272" s="17">
        <v>3</v>
      </c>
      <c r="S272" s="17"/>
      <c r="T272" s="18"/>
      <c r="U272" s="14">
        <v>0</v>
      </c>
      <c r="V272" s="19" t="s">
        <v>830</v>
      </c>
      <c r="W272" s="19" t="s">
        <v>831</v>
      </c>
      <c r="X272" s="14" t="s">
        <v>832</v>
      </c>
    </row>
    <row r="273" spans="1:24" x14ac:dyDescent="0.25">
      <c r="A273" s="12" t="s">
        <v>454</v>
      </c>
      <c r="B273" s="13" t="s">
        <v>443</v>
      </c>
      <c r="C273" s="13" t="s">
        <v>461</v>
      </c>
      <c r="D273" s="70" t="str">
        <f>HYPERLINK(Tabulka482433[[#This Row],[Sloupec2]],Tabulka482433[[#This Row],[Sloupec1]])</f>
        <v>Growatt THOR 22AS-P-V1</v>
      </c>
      <c r="E273" s="14">
        <v>709224</v>
      </c>
      <c r="F273" s="14">
        <v>0</v>
      </c>
      <c r="G273" s="15" t="s">
        <v>456</v>
      </c>
      <c r="H273" s="15" t="s">
        <v>456</v>
      </c>
      <c r="I273" s="15">
        <v>536.79999999999995</v>
      </c>
      <c r="J273" s="15" t="s">
        <v>456</v>
      </c>
      <c r="K273" s="15" t="s">
        <v>456</v>
      </c>
      <c r="L273" s="15" t="s">
        <v>456</v>
      </c>
      <c r="M273" s="16">
        <v>42</v>
      </c>
      <c r="N273" s="14"/>
      <c r="O273" s="14"/>
      <c r="P273" s="14"/>
      <c r="Q273" s="14"/>
      <c r="R273" s="17">
        <v>3</v>
      </c>
      <c r="S273" s="17"/>
      <c r="T273" s="18"/>
      <c r="U273" s="14">
        <v>0</v>
      </c>
      <c r="V273" s="19" t="s">
        <v>833</v>
      </c>
      <c r="W273" s="19" t="s">
        <v>834</v>
      </c>
      <c r="X273" s="14" t="s">
        <v>820</v>
      </c>
    </row>
    <row r="274" spans="1:24" x14ac:dyDescent="0.25">
      <c r="A274" s="12" t="s">
        <v>454</v>
      </c>
      <c r="B274" s="13" t="s">
        <v>443</v>
      </c>
      <c r="C274" s="13" t="s">
        <v>820</v>
      </c>
      <c r="D274" s="70" t="str">
        <f>HYPERLINK(Tabulka482433[[#This Row],[Sloupec2]],Tabulka482433[[#This Row],[Sloupec1]])</f>
        <v>Growatt THOR 22AS-S</v>
      </c>
      <c r="E274" s="14">
        <v>709222</v>
      </c>
      <c r="F274" s="14">
        <v>22</v>
      </c>
      <c r="G274" s="15" t="s">
        <v>456</v>
      </c>
      <c r="H274" s="15" t="s">
        <v>456</v>
      </c>
      <c r="I274" s="15">
        <v>594</v>
      </c>
      <c r="J274" s="15" t="s">
        <v>456</v>
      </c>
      <c r="K274" s="15" t="s">
        <v>456</v>
      </c>
      <c r="L274" s="15" t="s">
        <v>456</v>
      </c>
      <c r="M274" s="16">
        <v>1</v>
      </c>
      <c r="N274" s="14"/>
      <c r="O274" s="14"/>
      <c r="P274" s="14"/>
      <c r="Q274" s="14"/>
      <c r="R274" s="17">
        <v>3</v>
      </c>
      <c r="S274" s="17"/>
      <c r="T274" s="18"/>
      <c r="U274" s="14">
        <v>0</v>
      </c>
      <c r="V274" s="19" t="s">
        <v>835</v>
      </c>
      <c r="W274" s="19" t="s">
        <v>836</v>
      </c>
      <c r="X274" s="14" t="s">
        <v>837</v>
      </c>
    </row>
    <row r="275" spans="1:24" x14ac:dyDescent="0.25">
      <c r="A275" s="12" t="s">
        <v>529</v>
      </c>
      <c r="B275" s="13" t="s">
        <v>443</v>
      </c>
      <c r="C275" s="13" t="s">
        <v>820</v>
      </c>
      <c r="D275" s="70" t="str">
        <f>HYPERLINK(Tabulka482433[[#This Row],[Sloupec2]],Tabulka482433[[#This Row],[Sloupec1]])</f>
        <v>Growatt THOR 40DS-P (Wifi)</v>
      </c>
      <c r="E275" s="14">
        <v>709401</v>
      </c>
      <c r="F275" s="14">
        <v>40</v>
      </c>
      <c r="G275" s="15" t="s">
        <v>456</v>
      </c>
      <c r="H275" s="15" t="s">
        <v>456</v>
      </c>
      <c r="I275" s="15">
        <v>4424.2</v>
      </c>
      <c r="J275" s="15" t="s">
        <v>456</v>
      </c>
      <c r="K275" s="15" t="s">
        <v>456</v>
      </c>
      <c r="L275" s="15" t="s">
        <v>456</v>
      </c>
      <c r="M275" s="16">
        <v>3</v>
      </c>
      <c r="N275" s="14"/>
      <c r="O275" s="14"/>
      <c r="P275" s="14"/>
      <c r="Q275" s="14"/>
      <c r="R275" s="17">
        <v>3</v>
      </c>
      <c r="S275" s="17"/>
      <c r="T275" s="18"/>
      <c r="U275" s="14">
        <v>0</v>
      </c>
      <c r="V275" s="19" t="s">
        <v>838</v>
      </c>
      <c r="W275" s="19" t="s">
        <v>839</v>
      </c>
      <c r="X275" s="14" t="s">
        <v>840</v>
      </c>
    </row>
    <row r="276" spans="1:24" x14ac:dyDescent="0.25">
      <c r="A276" s="12" t="s">
        <v>454</v>
      </c>
      <c r="B276" s="13" t="s">
        <v>443</v>
      </c>
      <c r="C276" s="13" t="s">
        <v>444</v>
      </c>
      <c r="D276" s="70" t="str">
        <f>HYPERLINK(Tabulka482433[[#This Row],[Sloupec2]],Tabulka482433[[#This Row],[Sloupec1]])</f>
        <v>Growatt RFID Card</v>
      </c>
      <c r="E276" s="14">
        <v>509040</v>
      </c>
      <c r="F276" s="14">
        <v>0</v>
      </c>
      <c r="G276" s="15" t="s">
        <v>456</v>
      </c>
      <c r="H276" s="15" t="s">
        <v>456</v>
      </c>
      <c r="I276" s="15">
        <v>14.5</v>
      </c>
      <c r="J276" s="15" t="s">
        <v>456</v>
      </c>
      <c r="K276" s="15" t="s">
        <v>456</v>
      </c>
      <c r="L276" s="15" t="s">
        <v>456</v>
      </c>
      <c r="M276" s="16">
        <v>123</v>
      </c>
      <c r="N276" s="14"/>
      <c r="O276" s="14"/>
      <c r="P276" s="14"/>
      <c r="Q276" s="14"/>
      <c r="R276" s="17">
        <v>1</v>
      </c>
      <c r="S276" s="17"/>
      <c r="T276" s="18"/>
      <c r="U276" s="14">
        <v>0</v>
      </c>
      <c r="V276" s="19" t="s">
        <v>841</v>
      </c>
      <c r="W276" s="19" t="s">
        <v>842</v>
      </c>
      <c r="X276" s="14" t="s">
        <v>843</v>
      </c>
    </row>
    <row r="277" spans="1:24" x14ac:dyDescent="0.25">
      <c r="A277" s="12" t="s">
        <v>454</v>
      </c>
      <c r="B277" s="13" t="s">
        <v>443</v>
      </c>
      <c r="C277" s="13" t="s">
        <v>444</v>
      </c>
      <c r="D277" s="70" t="str">
        <f>HYPERLINK(Tabulka482433[[#This Row],[Sloupec2]],Tabulka482433[[#This Row],[Sloupec1]])</f>
        <v>FV panel Growatt portable 100W</v>
      </c>
      <c r="E277" s="14">
        <v>109100</v>
      </c>
      <c r="F277" s="14">
        <v>100</v>
      </c>
      <c r="G277" s="15" t="s">
        <v>456</v>
      </c>
      <c r="H277" s="15" t="s">
        <v>456</v>
      </c>
      <c r="I277" s="15">
        <v>120</v>
      </c>
      <c r="J277" s="15" t="s">
        <v>456</v>
      </c>
      <c r="K277" s="15" t="s">
        <v>456</v>
      </c>
      <c r="L277" s="15" t="s">
        <v>456</v>
      </c>
      <c r="M277" s="16">
        <v>19</v>
      </c>
      <c r="N277" s="14"/>
      <c r="O277" s="14"/>
      <c r="P277" s="14"/>
      <c r="Q277" s="14"/>
      <c r="R277" s="17">
        <v>2</v>
      </c>
      <c r="S277" s="17"/>
      <c r="T277" s="18"/>
      <c r="U277" s="14">
        <v>0</v>
      </c>
      <c r="V277" s="19" t="s">
        <v>844</v>
      </c>
      <c r="W277" s="19" t="s">
        <v>845</v>
      </c>
      <c r="X277" s="14" t="s">
        <v>447</v>
      </c>
    </row>
    <row r="278" spans="1:24" x14ac:dyDescent="0.25">
      <c r="A278" s="12" t="s">
        <v>107</v>
      </c>
      <c r="B278" s="13" t="s">
        <v>443</v>
      </c>
      <c r="C278" s="13" t="s">
        <v>444</v>
      </c>
      <c r="D278" s="70" t="str">
        <f>HYPERLINK(Tabulka482433[[#This Row],[Sloupec2]],Tabulka482433[[#This Row],[Sloupec1]])</f>
        <v>FV panel Growatt portable 200W</v>
      </c>
      <c r="E278" s="14">
        <v>109200</v>
      </c>
      <c r="F278" s="14">
        <v>200</v>
      </c>
      <c r="G278" s="15" t="s">
        <v>456</v>
      </c>
      <c r="H278" s="15" t="s">
        <v>456</v>
      </c>
      <c r="I278" s="15">
        <v>239</v>
      </c>
      <c r="J278" s="15" t="s">
        <v>456</v>
      </c>
      <c r="K278" s="15" t="s">
        <v>456</v>
      </c>
      <c r="L278" s="15" t="s">
        <v>456</v>
      </c>
      <c r="M278" s="16">
        <v>11</v>
      </c>
      <c r="N278" s="14"/>
      <c r="O278" s="14"/>
      <c r="P278" s="14"/>
      <c r="Q278" s="14"/>
      <c r="R278" s="17">
        <v>2</v>
      </c>
      <c r="S278" s="17"/>
      <c r="T278" s="18"/>
      <c r="U278" s="14">
        <v>0</v>
      </c>
      <c r="V278" s="19" t="s">
        <v>445</v>
      </c>
      <c r="W278" s="19" t="s">
        <v>446</v>
      </c>
      <c r="X278" s="14" t="s">
        <v>447</v>
      </c>
    </row>
    <row r="279" spans="1:24" x14ac:dyDescent="0.25">
      <c r="A279" s="12" t="s">
        <v>454</v>
      </c>
      <c r="B279" s="13" t="s">
        <v>443</v>
      </c>
      <c r="C279" s="13" t="s">
        <v>461</v>
      </c>
      <c r="D279" s="70" t="str">
        <f>HYPERLINK(Tabulka482433[[#This Row],[Sloupec2]],Tabulka482433[[#This Row],[Sloupec1]])</f>
        <v>Growatt INFINITY 2000 PRO</v>
      </c>
      <c r="E279" s="14">
        <v>309022</v>
      </c>
      <c r="F279" s="14">
        <v>0</v>
      </c>
      <c r="G279" s="15" t="s">
        <v>456</v>
      </c>
      <c r="H279" s="15" t="s">
        <v>456</v>
      </c>
      <c r="I279" s="15">
        <v>504.9</v>
      </c>
      <c r="J279" s="15" t="s">
        <v>456</v>
      </c>
      <c r="K279" s="15" t="s">
        <v>456</v>
      </c>
      <c r="L279" s="15" t="s">
        <v>456</v>
      </c>
      <c r="M279" s="16">
        <v>146</v>
      </c>
      <c r="N279" s="14"/>
      <c r="O279" s="14"/>
      <c r="P279" s="14"/>
      <c r="Q279" s="14"/>
      <c r="R279" s="17">
        <v>3</v>
      </c>
      <c r="S279" s="17"/>
      <c r="T279" s="18"/>
      <c r="U279" s="14">
        <v>0</v>
      </c>
      <c r="V279" s="19" t="s">
        <v>846</v>
      </c>
      <c r="W279" s="19" t="s">
        <v>847</v>
      </c>
      <c r="X279" s="14" t="s">
        <v>848</v>
      </c>
    </row>
    <row r="280" spans="1:24" x14ac:dyDescent="0.25">
      <c r="A280" s="12" t="s">
        <v>454</v>
      </c>
      <c r="B280" s="13" t="s">
        <v>443</v>
      </c>
      <c r="C280" s="13" t="s">
        <v>461</v>
      </c>
      <c r="D280" s="70" t="str">
        <f>HYPERLINK(Tabulka482433[[#This Row],[Sloupec2]],Tabulka482433[[#This Row],[Sloupec1]])</f>
        <v>Growatt Noah 2000</v>
      </c>
      <c r="E280" s="14">
        <v>309020</v>
      </c>
      <c r="F280" s="14">
        <v>0</v>
      </c>
      <c r="G280" s="15" t="s">
        <v>456</v>
      </c>
      <c r="H280" s="15" t="s">
        <v>456</v>
      </c>
      <c r="I280" s="15">
        <v>427.13</v>
      </c>
      <c r="J280" s="15" t="s">
        <v>456</v>
      </c>
      <c r="K280" s="15" t="s">
        <v>456</v>
      </c>
      <c r="L280" s="15" t="s">
        <v>456</v>
      </c>
      <c r="M280" s="16">
        <v>-141</v>
      </c>
      <c r="N280" s="14"/>
      <c r="O280" s="14"/>
      <c r="P280" s="14"/>
      <c r="Q280" s="14"/>
      <c r="R280" s="17">
        <v>10</v>
      </c>
      <c r="S280" s="17"/>
      <c r="T280" s="18"/>
      <c r="U280" s="14">
        <v>0</v>
      </c>
      <c r="V280" s="19" t="s">
        <v>849</v>
      </c>
      <c r="W280" s="19" t="s">
        <v>850</v>
      </c>
      <c r="X280" s="14" t="s">
        <v>851</v>
      </c>
    </row>
    <row r="281" spans="1:24" x14ac:dyDescent="0.25">
      <c r="A281" s="12" t="s">
        <v>454</v>
      </c>
      <c r="B281" s="13" t="s">
        <v>443</v>
      </c>
      <c r="C281" s="13" t="s">
        <v>24</v>
      </c>
      <c r="D281" s="70" t="str">
        <f>HYPERLINK(Tabulka482433[[#This Row],[Sloupec2]],Tabulka482433[[#This Row],[Sloupec1]])</f>
        <v>Growatt Groboost</v>
      </c>
      <c r="E281" s="14">
        <v>509010</v>
      </c>
      <c r="F281" s="14">
        <v>0</v>
      </c>
      <c r="G281" s="15" t="s">
        <v>456</v>
      </c>
      <c r="H281" s="15" t="s">
        <v>456</v>
      </c>
      <c r="I281" s="15">
        <v>217.5</v>
      </c>
      <c r="J281" s="15" t="s">
        <v>456</v>
      </c>
      <c r="K281" s="15" t="s">
        <v>456</v>
      </c>
      <c r="L281" s="15" t="s">
        <v>456</v>
      </c>
      <c r="M281" s="16">
        <v>111</v>
      </c>
      <c r="N281" s="14"/>
      <c r="O281" s="14"/>
      <c r="P281" s="14"/>
      <c r="Q281" s="14"/>
      <c r="R281" s="17">
        <v>2</v>
      </c>
      <c r="S281" s="17"/>
      <c r="T281" s="18"/>
      <c r="U281" s="14">
        <v>0</v>
      </c>
      <c r="V281" s="19" t="s">
        <v>852</v>
      </c>
      <c r="W281" s="19" t="s">
        <v>853</v>
      </c>
      <c r="X281" s="14" t="s">
        <v>854</v>
      </c>
    </row>
    <row r="282" spans="1:24" x14ac:dyDescent="0.25">
      <c r="A282" s="12" t="s">
        <v>529</v>
      </c>
      <c r="B282" s="13" t="s">
        <v>443</v>
      </c>
      <c r="C282" s="13" t="s">
        <v>24</v>
      </c>
      <c r="D282" s="70" t="str">
        <f>HYPERLINK(Tabulka482433[[#This Row],[Sloupec2]],Tabulka482433[[#This Row],[Sloupec1]])</f>
        <v>Growatt Shinemaster</v>
      </c>
      <c r="E282" s="14">
        <v>509081</v>
      </c>
      <c r="F282" s="14">
        <v>0</v>
      </c>
      <c r="G282" s="15" t="s">
        <v>456</v>
      </c>
      <c r="H282" s="15" t="s">
        <v>456</v>
      </c>
      <c r="I282" s="15">
        <v>220</v>
      </c>
      <c r="J282" s="15" t="s">
        <v>456</v>
      </c>
      <c r="K282" s="15" t="s">
        <v>456</v>
      </c>
      <c r="L282" s="15" t="s">
        <v>456</v>
      </c>
      <c r="M282" s="16">
        <v>11</v>
      </c>
      <c r="N282" s="14"/>
      <c r="O282" s="14"/>
      <c r="P282" s="14"/>
      <c r="Q282" s="14"/>
      <c r="R282" s="17">
        <v>2</v>
      </c>
      <c r="S282" s="17"/>
      <c r="T282" s="18"/>
      <c r="U282" s="14">
        <v>0</v>
      </c>
      <c r="V282" s="19" t="s">
        <v>855</v>
      </c>
      <c r="W282" s="19" t="s">
        <v>856</v>
      </c>
      <c r="X282" s="14" t="s">
        <v>857</v>
      </c>
    </row>
    <row r="283" spans="1:24" x14ac:dyDescent="0.25">
      <c r="A283" s="12" t="s">
        <v>529</v>
      </c>
      <c r="B283" s="13" t="s">
        <v>443</v>
      </c>
      <c r="C283" s="13" t="s">
        <v>24</v>
      </c>
      <c r="D283" s="70" t="str">
        <f>HYPERLINK(Tabulka482433[[#This Row],[Sloupec2]],Tabulka482433[[#This Row],[Sloupec1]])</f>
        <v>Growatt ShineMaster-X</v>
      </c>
      <c r="E283" s="14">
        <v>509211</v>
      </c>
      <c r="F283" s="14">
        <v>0</v>
      </c>
      <c r="G283" s="15" t="s">
        <v>456</v>
      </c>
      <c r="H283" s="15" t="s">
        <v>456</v>
      </c>
      <c r="I283" s="15">
        <v>335.5</v>
      </c>
      <c r="J283" s="15" t="s">
        <v>456</v>
      </c>
      <c r="K283" s="15" t="s">
        <v>456</v>
      </c>
      <c r="L283" s="15" t="s">
        <v>456</v>
      </c>
      <c r="M283" s="16">
        <v>13</v>
      </c>
      <c r="N283" s="14"/>
      <c r="O283" s="14"/>
      <c r="P283" s="14"/>
      <c r="Q283" s="14"/>
      <c r="R283" s="17">
        <v>2</v>
      </c>
      <c r="S283" s="17"/>
      <c r="T283" s="18"/>
      <c r="U283" s="14">
        <v>0</v>
      </c>
      <c r="V283" s="19" t="s">
        <v>858</v>
      </c>
      <c r="W283" s="19" t="s">
        <v>859</v>
      </c>
      <c r="X283" s="14" t="s">
        <v>857</v>
      </c>
    </row>
    <row r="284" spans="1:24" x14ac:dyDescent="0.25">
      <c r="A284" s="12" t="s">
        <v>454</v>
      </c>
      <c r="B284" s="13" t="s">
        <v>443</v>
      </c>
      <c r="C284" s="13" t="s">
        <v>24</v>
      </c>
      <c r="D284" s="70" t="str">
        <f>HYPERLINK(Tabulka482433[[#This Row],[Sloupec2]],Tabulka482433[[#This Row],[Sloupec1]])</f>
        <v>Growatt Shine Link-X</v>
      </c>
      <c r="E284" s="14">
        <v>509071</v>
      </c>
      <c r="F284" s="14">
        <v>0</v>
      </c>
      <c r="G284" s="15" t="s">
        <v>456</v>
      </c>
      <c r="H284" s="15" t="s">
        <v>456</v>
      </c>
      <c r="I284" s="15">
        <v>13.5</v>
      </c>
      <c r="J284" s="15" t="s">
        <v>456</v>
      </c>
      <c r="K284" s="15" t="s">
        <v>456</v>
      </c>
      <c r="L284" s="15" t="s">
        <v>456</v>
      </c>
      <c r="M284" s="16">
        <v>393</v>
      </c>
      <c r="N284" s="14"/>
      <c r="O284" s="14"/>
      <c r="P284" s="14"/>
      <c r="Q284" s="14"/>
      <c r="R284" s="17">
        <v>2</v>
      </c>
      <c r="S284" s="17"/>
      <c r="T284" s="18"/>
      <c r="U284" s="14">
        <v>0</v>
      </c>
      <c r="V284" s="19" t="s">
        <v>860</v>
      </c>
      <c r="W284" s="19" t="s">
        <v>861</v>
      </c>
      <c r="X284" s="14" t="s">
        <v>862</v>
      </c>
    </row>
    <row r="285" spans="1:24" x14ac:dyDescent="0.25">
      <c r="A285" s="12" t="s">
        <v>454</v>
      </c>
      <c r="B285" s="13" t="s">
        <v>443</v>
      </c>
      <c r="C285" s="13" t="s">
        <v>24</v>
      </c>
      <c r="D285" s="70" t="str">
        <f>HYPERLINK(Tabulka482433[[#This Row],[Sloupec2]],Tabulka482433[[#This Row],[Sloupec1]])</f>
        <v>Growatt Shine Wifi-X</v>
      </c>
      <c r="E285" s="14">
        <v>509011</v>
      </c>
      <c r="F285" s="14">
        <v>0</v>
      </c>
      <c r="G285" s="15" t="s">
        <v>456</v>
      </c>
      <c r="H285" s="15" t="s">
        <v>456</v>
      </c>
      <c r="I285" s="15">
        <v>15.75</v>
      </c>
      <c r="J285" s="15" t="s">
        <v>456</v>
      </c>
      <c r="K285" s="15" t="s">
        <v>456</v>
      </c>
      <c r="L285" s="15" t="s">
        <v>456</v>
      </c>
      <c r="M285" s="16">
        <v>543</v>
      </c>
      <c r="N285" s="14"/>
      <c r="O285" s="14"/>
      <c r="P285" s="14"/>
      <c r="Q285" s="14"/>
      <c r="R285" s="17">
        <v>2</v>
      </c>
      <c r="S285" s="17"/>
      <c r="T285" s="18"/>
      <c r="U285" s="14">
        <v>0</v>
      </c>
      <c r="V285" s="19" t="s">
        <v>863</v>
      </c>
      <c r="W285" s="19" t="s">
        <v>864</v>
      </c>
      <c r="X285" s="14" t="s">
        <v>471</v>
      </c>
    </row>
    <row r="286" spans="1:24" x14ac:dyDescent="0.25">
      <c r="A286" s="12" t="s">
        <v>454</v>
      </c>
      <c r="B286" s="13" t="s">
        <v>443</v>
      </c>
      <c r="C286" s="13" t="s">
        <v>24</v>
      </c>
      <c r="D286" s="70" t="str">
        <f>HYPERLINK(Tabulka482433[[#This Row],[Sloupec2]],Tabulka482433[[#This Row],[Sloupec1]])</f>
        <v>Growatt Shine Wifi-F</v>
      </c>
      <c r="E286" s="14">
        <v>509131</v>
      </c>
      <c r="F286" s="14">
        <v>0</v>
      </c>
      <c r="G286" s="15" t="s">
        <v>456</v>
      </c>
      <c r="H286" s="15" t="s">
        <v>456</v>
      </c>
      <c r="I286" s="15">
        <v>19.2</v>
      </c>
      <c r="J286" s="15" t="s">
        <v>456</v>
      </c>
      <c r="K286" s="15" t="s">
        <v>456</v>
      </c>
      <c r="L286" s="15" t="s">
        <v>456</v>
      </c>
      <c r="M286" s="16">
        <v>7</v>
      </c>
      <c r="N286" s="14"/>
      <c r="O286" s="14"/>
      <c r="P286" s="14"/>
      <c r="Q286" s="14"/>
      <c r="R286" s="17">
        <v>2</v>
      </c>
      <c r="S286" s="17"/>
      <c r="T286" s="18"/>
      <c r="U286" s="14">
        <v>0</v>
      </c>
      <c r="V286" s="19" t="s">
        <v>865</v>
      </c>
      <c r="W286" s="19" t="s">
        <v>866</v>
      </c>
      <c r="X286" s="14" t="s">
        <v>471</v>
      </c>
    </row>
    <row r="287" spans="1:24" x14ac:dyDescent="0.25">
      <c r="A287" s="12" t="s">
        <v>454</v>
      </c>
      <c r="B287" s="13" t="s">
        <v>443</v>
      </c>
      <c r="C287" s="13" t="s">
        <v>24</v>
      </c>
      <c r="D287" s="70" t="str">
        <f>HYPERLINK(Tabulka482433[[#This Row],[Sloupec2]],Tabulka482433[[#This Row],[Sloupec1]])</f>
        <v>Growatt USB-Wifi</v>
      </c>
      <c r="E287" s="14">
        <v>509041</v>
      </c>
      <c r="F287" s="14">
        <v>0</v>
      </c>
      <c r="G287" s="15" t="s">
        <v>456</v>
      </c>
      <c r="H287" s="15" t="s">
        <v>456</v>
      </c>
      <c r="I287" s="15">
        <v>30.89</v>
      </c>
      <c r="J287" s="15" t="s">
        <v>456</v>
      </c>
      <c r="K287" s="15" t="s">
        <v>456</v>
      </c>
      <c r="L287" s="15" t="s">
        <v>456</v>
      </c>
      <c r="M287" s="16">
        <v>80</v>
      </c>
      <c r="N287" s="14"/>
      <c r="O287" s="14"/>
      <c r="P287" s="14"/>
      <c r="Q287" s="14"/>
      <c r="R287" s="17">
        <v>2</v>
      </c>
      <c r="S287" s="17"/>
      <c r="T287" s="18"/>
      <c r="U287" s="14">
        <v>0</v>
      </c>
      <c r="V287" s="19" t="s">
        <v>867</v>
      </c>
      <c r="W287" s="19" t="s">
        <v>868</v>
      </c>
      <c r="X287" s="14" t="s">
        <v>471</v>
      </c>
    </row>
    <row r="288" spans="1:24" x14ac:dyDescent="0.25">
      <c r="A288" s="12" t="s">
        <v>454</v>
      </c>
      <c r="B288" s="13" t="s">
        <v>443</v>
      </c>
      <c r="C288" s="13" t="s">
        <v>24</v>
      </c>
      <c r="D288" s="70" t="str">
        <f>HYPERLINK(Tabulka482433[[#This Row],[Sloupec2]],Tabulka482433[[#This Row],[Sloupec1]])</f>
        <v>Growatt Shine Lan-X</v>
      </c>
      <c r="E288" s="14">
        <v>509021</v>
      </c>
      <c r="F288" s="14">
        <v>0</v>
      </c>
      <c r="G288" s="15" t="s">
        <v>456</v>
      </c>
      <c r="H288" s="15" t="s">
        <v>456</v>
      </c>
      <c r="I288" s="15">
        <v>14.5</v>
      </c>
      <c r="J288" s="15" t="s">
        <v>456</v>
      </c>
      <c r="K288" s="15" t="s">
        <v>456</v>
      </c>
      <c r="L288" s="15" t="s">
        <v>456</v>
      </c>
      <c r="M288" s="16">
        <v>213</v>
      </c>
      <c r="N288" s="14"/>
      <c r="O288" s="14"/>
      <c r="P288" s="14"/>
      <c r="Q288" s="14"/>
      <c r="R288" s="17">
        <v>2</v>
      </c>
      <c r="S288" s="17"/>
      <c r="T288" s="18"/>
      <c r="U288" s="14">
        <v>0</v>
      </c>
      <c r="V288" s="19" t="s">
        <v>869</v>
      </c>
      <c r="W288" s="19" t="s">
        <v>870</v>
      </c>
      <c r="X288" s="14" t="s">
        <v>471</v>
      </c>
    </row>
    <row r="289" spans="1:24" x14ac:dyDescent="0.25">
      <c r="A289" s="12" t="s">
        <v>454</v>
      </c>
      <c r="B289" s="13" t="s">
        <v>443</v>
      </c>
      <c r="C289" s="13" t="s">
        <v>24</v>
      </c>
      <c r="D289" s="70" t="str">
        <f>HYPERLINK(Tabulka482433[[#This Row],[Sloupec2]],Tabulka482433[[#This Row],[Sloupec1]])</f>
        <v>Growatt Shine4G-X</v>
      </c>
      <c r="E289" s="14">
        <v>509151</v>
      </c>
      <c r="F289" s="14">
        <v>0</v>
      </c>
      <c r="G289" s="15" t="s">
        <v>456</v>
      </c>
      <c r="H289" s="15" t="s">
        <v>456</v>
      </c>
      <c r="I289" s="15">
        <v>50.4</v>
      </c>
      <c r="J289" s="15" t="s">
        <v>456</v>
      </c>
      <c r="K289" s="15" t="s">
        <v>456</v>
      </c>
      <c r="L289" s="15" t="s">
        <v>456</v>
      </c>
      <c r="M289" s="16">
        <v>9</v>
      </c>
      <c r="N289" s="14"/>
      <c r="O289" s="14"/>
      <c r="P289" s="14"/>
      <c r="Q289" s="14"/>
      <c r="R289" s="17">
        <v>2</v>
      </c>
      <c r="S289" s="17"/>
      <c r="T289" s="18"/>
      <c r="U289" s="14">
        <v>0</v>
      </c>
      <c r="V289" s="19" t="s">
        <v>871</v>
      </c>
      <c r="W289" s="19" t="s">
        <v>872</v>
      </c>
      <c r="X289" s="14" t="s">
        <v>471</v>
      </c>
    </row>
    <row r="290" spans="1:24" x14ac:dyDescent="0.25">
      <c r="A290" s="12" t="s">
        <v>454</v>
      </c>
      <c r="B290" s="13" t="s">
        <v>443</v>
      </c>
      <c r="C290" s="13" t="s">
        <v>24</v>
      </c>
      <c r="D290" s="70" t="str">
        <f>HYPERLINK(Tabulka482433[[#This Row],[Sloupec2]],Tabulka482433[[#This Row],[Sloupec1]])</f>
        <v>Growatt ShineWiLan-X2</v>
      </c>
      <c r="E290" s="14">
        <v>509161</v>
      </c>
      <c r="F290" s="14">
        <v>0</v>
      </c>
      <c r="G290" s="15" t="s">
        <v>456</v>
      </c>
      <c r="H290" s="15" t="s">
        <v>456</v>
      </c>
      <c r="I290" s="15">
        <v>25.2</v>
      </c>
      <c r="J290" s="15" t="s">
        <v>456</v>
      </c>
      <c r="K290" s="15" t="s">
        <v>456</v>
      </c>
      <c r="L290" s="15" t="s">
        <v>456</v>
      </c>
      <c r="M290" s="16">
        <v>437</v>
      </c>
      <c r="N290" s="14"/>
      <c r="O290" s="14"/>
      <c r="P290" s="14"/>
      <c r="Q290" s="14"/>
      <c r="R290" s="17">
        <v>2</v>
      </c>
      <c r="S290" s="17"/>
      <c r="T290" s="18"/>
      <c r="U290" s="14">
        <v>0</v>
      </c>
      <c r="V290" s="19" t="s">
        <v>38</v>
      </c>
      <c r="W290" s="19" t="s">
        <v>873</v>
      </c>
      <c r="X290" s="14" t="s">
        <v>471</v>
      </c>
    </row>
    <row r="291" spans="1:24" x14ac:dyDescent="0.25">
      <c r="A291" s="12" t="s">
        <v>454</v>
      </c>
      <c r="B291" s="13" t="s">
        <v>443</v>
      </c>
      <c r="C291" s="13" t="s">
        <v>24</v>
      </c>
      <c r="D291" s="70" t="str">
        <f>HYPERLINK(Tabulka482433[[#This Row],[Sloupec2]],Tabulka482433[[#This Row],[Sloupec1]])</f>
        <v>Growatt SET Groboost + ShineLinkX</v>
      </c>
      <c r="E291" s="14">
        <v>509150</v>
      </c>
      <c r="F291" s="14">
        <v>0</v>
      </c>
      <c r="G291" s="15" t="s">
        <v>456</v>
      </c>
      <c r="H291" s="15" t="s">
        <v>456</v>
      </c>
      <c r="I291" s="15">
        <v>231</v>
      </c>
      <c r="J291" s="15" t="s">
        <v>456</v>
      </c>
      <c r="K291" s="15" t="s">
        <v>456</v>
      </c>
      <c r="L291" s="15" t="s">
        <v>456</v>
      </c>
      <c r="M291" s="16">
        <v>0</v>
      </c>
      <c r="N291" s="14"/>
      <c r="O291" s="14"/>
      <c r="P291" s="14"/>
      <c r="Q291" s="14"/>
      <c r="R291" s="17">
        <v>2</v>
      </c>
      <c r="S291" s="17"/>
      <c r="T291" s="18"/>
      <c r="U291" s="14">
        <v>0</v>
      </c>
      <c r="V291" s="19" t="s">
        <v>874</v>
      </c>
      <c r="W291" s="19" t="s">
        <v>875</v>
      </c>
      <c r="X291" s="14" t="s">
        <v>876</v>
      </c>
    </row>
    <row r="292" spans="1:24" x14ac:dyDescent="0.25">
      <c r="A292" s="12" t="s">
        <v>454</v>
      </c>
      <c r="B292" s="13" t="s">
        <v>443</v>
      </c>
      <c r="C292" s="13" t="s">
        <v>24</v>
      </c>
      <c r="D292" s="70" t="str">
        <f>HYPERLINK(Tabulka482433[[#This Row],[Sloupec2]],Tabulka482433[[#This Row],[Sloupec1]])</f>
        <v>Growatt AC MOUNT POLE</v>
      </c>
      <c r="E292" s="14">
        <v>509601</v>
      </c>
      <c r="F292" s="14">
        <v>0</v>
      </c>
      <c r="G292" s="15" t="s">
        <v>456</v>
      </c>
      <c r="H292" s="15" t="s">
        <v>456</v>
      </c>
      <c r="I292" s="15">
        <v>75</v>
      </c>
      <c r="J292" s="15" t="s">
        <v>456</v>
      </c>
      <c r="K292" s="15" t="s">
        <v>456</v>
      </c>
      <c r="L292" s="15" t="s">
        <v>456</v>
      </c>
      <c r="M292" s="16">
        <v>121</v>
      </c>
      <c r="N292" s="14"/>
      <c r="O292" s="14"/>
      <c r="P292" s="14"/>
      <c r="Q292" s="14"/>
      <c r="R292" s="17">
        <v>2</v>
      </c>
      <c r="S292" s="17"/>
      <c r="T292" s="18"/>
      <c r="U292" s="14">
        <v>0</v>
      </c>
      <c r="V292" s="19" t="s">
        <v>877</v>
      </c>
      <c r="W292" s="19" t="s">
        <v>878</v>
      </c>
      <c r="X292" s="14" t="s">
        <v>879</v>
      </c>
    </row>
    <row r="293" spans="1:24" x14ac:dyDescent="0.25">
      <c r="A293" s="12" t="s">
        <v>454</v>
      </c>
      <c r="B293" s="13" t="s">
        <v>443</v>
      </c>
      <c r="C293" s="13" t="s">
        <v>24</v>
      </c>
      <c r="D293" s="70" t="str">
        <f>HYPERLINK(Tabulka482433[[#This Row],[Sloupec2]],Tabulka482433[[#This Row],[Sloupec1]])</f>
        <v>Growatt power cord for NEO (EU 5m)</v>
      </c>
      <c r="E293" s="14">
        <v>509037</v>
      </c>
      <c r="F293" s="14">
        <v>0</v>
      </c>
      <c r="G293" s="15" t="s">
        <v>456</v>
      </c>
      <c r="H293" s="15" t="s">
        <v>456</v>
      </c>
      <c r="I293" s="15">
        <v>9.9</v>
      </c>
      <c r="J293" s="15" t="s">
        <v>456</v>
      </c>
      <c r="K293" s="15" t="s">
        <v>456</v>
      </c>
      <c r="L293" s="15" t="s">
        <v>456</v>
      </c>
      <c r="M293" s="16">
        <v>55</v>
      </c>
      <c r="N293" s="14"/>
      <c r="O293" s="14"/>
      <c r="P293" s="14"/>
      <c r="Q293" s="14"/>
      <c r="R293" s="17">
        <v>1</v>
      </c>
      <c r="S293" s="17"/>
      <c r="T293" s="18"/>
      <c r="U293" s="14">
        <v>0</v>
      </c>
      <c r="V293" s="19" t="s">
        <v>880</v>
      </c>
      <c r="W293" s="19" t="s">
        <v>881</v>
      </c>
      <c r="X293" s="14" t="s">
        <v>882</v>
      </c>
    </row>
    <row r="294" spans="1:24" x14ac:dyDescent="0.25">
      <c r="A294" s="12" t="s">
        <v>454</v>
      </c>
      <c r="B294" s="13" t="s">
        <v>443</v>
      </c>
      <c r="C294" s="13" t="s">
        <v>883</v>
      </c>
      <c r="D294" s="70" t="str">
        <f>HYPERLINK(Tabulka482433[[#This Row],[Sloupec2]],Tabulka482433[[#This Row],[Sloupec1]])</f>
        <v>Growatt SPM-E</v>
      </c>
      <c r="E294" s="14">
        <v>509051</v>
      </c>
      <c r="F294" s="14">
        <v>0</v>
      </c>
      <c r="G294" s="15" t="s">
        <v>456</v>
      </c>
      <c r="H294" s="15" t="s">
        <v>456</v>
      </c>
      <c r="I294" s="15">
        <v>88</v>
      </c>
      <c r="J294" s="15" t="s">
        <v>456</v>
      </c>
      <c r="K294" s="15" t="s">
        <v>456</v>
      </c>
      <c r="L294" s="15" t="s">
        <v>456</v>
      </c>
      <c r="M294" s="16">
        <v>21</v>
      </c>
      <c r="N294" s="14"/>
      <c r="O294" s="14"/>
      <c r="P294" s="14"/>
      <c r="Q294" s="14"/>
      <c r="R294" s="17">
        <v>2</v>
      </c>
      <c r="S294" s="17"/>
      <c r="T294" s="18"/>
      <c r="U294" s="14">
        <v>0</v>
      </c>
      <c r="V294" s="19" t="s">
        <v>884</v>
      </c>
      <c r="W294" s="19" t="s">
        <v>885</v>
      </c>
      <c r="X294" s="14" t="s">
        <v>886</v>
      </c>
    </row>
    <row r="295" spans="1:24" x14ac:dyDescent="0.25">
      <c r="A295" s="12" t="s">
        <v>454</v>
      </c>
      <c r="B295" s="13" t="s">
        <v>443</v>
      </c>
      <c r="C295" s="13" t="s">
        <v>887</v>
      </c>
      <c r="D295" s="70" t="str">
        <f>HYPERLINK(Tabulka482433[[#This Row],[Sloupec2]],Tabulka482433[[#This Row],[Sloupec1]])</f>
        <v>Growatt SPM-C</v>
      </c>
      <c r="E295" s="14">
        <v>509201</v>
      </c>
      <c r="F295" s="14">
        <v>0</v>
      </c>
      <c r="G295" s="15" t="s">
        <v>456</v>
      </c>
      <c r="H295" s="15" t="s">
        <v>456</v>
      </c>
      <c r="I295" s="15">
        <v>88</v>
      </c>
      <c r="J295" s="15" t="s">
        <v>456</v>
      </c>
      <c r="K295" s="15" t="s">
        <v>456</v>
      </c>
      <c r="L295" s="15" t="s">
        <v>456</v>
      </c>
      <c r="M295" s="16">
        <v>69</v>
      </c>
      <c r="N295" s="14"/>
      <c r="O295" s="14"/>
      <c r="P295" s="14"/>
      <c r="Q295" s="14"/>
      <c r="R295" s="17">
        <v>2</v>
      </c>
      <c r="S295" s="17"/>
      <c r="T295" s="18"/>
      <c r="U295" s="14">
        <v>0</v>
      </c>
      <c r="V295" s="19" t="s">
        <v>888</v>
      </c>
      <c r="W295" s="19" t="s">
        <v>889</v>
      </c>
      <c r="X295" s="14" t="s">
        <v>886</v>
      </c>
    </row>
    <row r="296" spans="1:24" x14ac:dyDescent="0.25">
      <c r="A296" s="12" t="s">
        <v>454</v>
      </c>
      <c r="B296" s="13" t="s">
        <v>443</v>
      </c>
      <c r="C296" s="13" t="s">
        <v>887</v>
      </c>
      <c r="D296" s="70" t="str">
        <f>HYPERLINK(Tabulka482433[[#This Row],[Sloupec2]],Tabulka482433[[#This Row],[Sloupec1]])</f>
        <v>Growatt TPM-E Three Phase Meter CHNT</v>
      </c>
      <c r="E296" s="14">
        <v>509031</v>
      </c>
      <c r="F296" s="14">
        <v>0</v>
      </c>
      <c r="G296" s="15" t="s">
        <v>456</v>
      </c>
      <c r="H296" s="15" t="s">
        <v>456</v>
      </c>
      <c r="I296" s="15">
        <v>121</v>
      </c>
      <c r="J296" s="15" t="s">
        <v>456</v>
      </c>
      <c r="K296" s="15" t="s">
        <v>456</v>
      </c>
      <c r="L296" s="15" t="s">
        <v>456</v>
      </c>
      <c r="M296" s="16">
        <v>206</v>
      </c>
      <c r="N296" s="14"/>
      <c r="O296" s="14"/>
      <c r="P296" s="14"/>
      <c r="Q296" s="14"/>
      <c r="R296" s="17">
        <v>2</v>
      </c>
      <c r="S296" s="17"/>
      <c r="T296" s="18"/>
      <c r="U296" s="14">
        <v>0</v>
      </c>
      <c r="V296" s="19" t="s">
        <v>890</v>
      </c>
      <c r="W296" s="19" t="s">
        <v>891</v>
      </c>
      <c r="X296" s="14" t="s">
        <v>892</v>
      </c>
    </row>
    <row r="297" spans="1:24" x14ac:dyDescent="0.25">
      <c r="A297" s="12" t="s">
        <v>454</v>
      </c>
      <c r="B297" s="13" t="s">
        <v>443</v>
      </c>
      <c r="C297" s="13" t="s">
        <v>887</v>
      </c>
      <c r="D297" s="70" t="str">
        <f>HYPERLINK(Tabulka482433[[#This Row],[Sloupec2]],Tabulka482433[[#This Row],[Sloupec1]])</f>
        <v>Growatt TPM-E Three Phase Meter ETN</v>
      </c>
      <c r="E297" s="14">
        <v>509121</v>
      </c>
      <c r="F297" s="14">
        <v>0</v>
      </c>
      <c r="G297" s="15" t="s">
        <v>456</v>
      </c>
      <c r="H297" s="15" t="s">
        <v>456</v>
      </c>
      <c r="I297" s="15">
        <v>121</v>
      </c>
      <c r="J297" s="15" t="s">
        <v>456</v>
      </c>
      <c r="K297" s="15" t="s">
        <v>456</v>
      </c>
      <c r="L297" s="15" t="s">
        <v>456</v>
      </c>
      <c r="M297" s="16">
        <v>17</v>
      </c>
      <c r="N297" s="14"/>
      <c r="O297" s="14"/>
      <c r="P297" s="14"/>
      <c r="Q297" s="14"/>
      <c r="R297" s="17">
        <v>2</v>
      </c>
      <c r="S297" s="17"/>
      <c r="T297" s="18"/>
      <c r="U297" s="14">
        <v>0</v>
      </c>
      <c r="V297" s="19" t="s">
        <v>893</v>
      </c>
      <c r="W297" s="19" t="s">
        <v>894</v>
      </c>
      <c r="X297" s="14" t="s">
        <v>895</v>
      </c>
    </row>
    <row r="298" spans="1:24" x14ac:dyDescent="0.25">
      <c r="A298" s="12" t="s">
        <v>454</v>
      </c>
      <c r="B298" s="13" t="s">
        <v>443</v>
      </c>
      <c r="C298" s="13" t="s">
        <v>887</v>
      </c>
      <c r="D298" s="70" t="str">
        <f>HYPERLINK(Tabulka482433[[#This Row],[Sloupec2]],Tabulka482433[[#This Row],[Sloupec1]])</f>
        <v>Growatt SPM-CT-E</v>
      </c>
      <c r="E298" s="14">
        <v>509191</v>
      </c>
      <c r="F298" s="14">
        <v>0</v>
      </c>
      <c r="G298" s="15" t="s">
        <v>456</v>
      </c>
      <c r="H298" s="15" t="s">
        <v>456</v>
      </c>
      <c r="I298" s="15">
        <v>110</v>
      </c>
      <c r="J298" s="15" t="s">
        <v>456</v>
      </c>
      <c r="K298" s="15" t="s">
        <v>456</v>
      </c>
      <c r="L298" s="15" t="s">
        <v>456</v>
      </c>
      <c r="M298" s="16">
        <v>40</v>
      </c>
      <c r="N298" s="14"/>
      <c r="O298" s="14"/>
      <c r="P298" s="14"/>
      <c r="Q298" s="14"/>
      <c r="R298" s="17">
        <v>2</v>
      </c>
      <c r="S298" s="17"/>
      <c r="T298" s="18"/>
      <c r="U298" s="14">
        <v>0</v>
      </c>
      <c r="V298" s="19" t="s">
        <v>896</v>
      </c>
      <c r="W298" s="19" t="s">
        <v>897</v>
      </c>
      <c r="X298" s="14" t="s">
        <v>898</v>
      </c>
    </row>
    <row r="299" spans="1:24" x14ac:dyDescent="0.25">
      <c r="A299" s="12" t="s">
        <v>454</v>
      </c>
      <c r="B299" s="13" t="s">
        <v>443</v>
      </c>
      <c r="C299" s="13" t="s">
        <v>887</v>
      </c>
      <c r="D299" s="70" t="str">
        <f>HYPERLINK(Tabulka482433[[#This Row],[Sloupec2]],Tabulka482433[[#This Row],[Sloupec1]])</f>
        <v>Growatt TPM-CT-E(100A)</v>
      </c>
      <c r="E299" s="14">
        <v>509111</v>
      </c>
      <c r="F299" s="14">
        <v>0</v>
      </c>
      <c r="G299" s="15" t="s">
        <v>456</v>
      </c>
      <c r="H299" s="15" t="s">
        <v>456</v>
      </c>
      <c r="I299" s="15">
        <v>170.5</v>
      </c>
      <c r="J299" s="15" t="s">
        <v>456</v>
      </c>
      <c r="K299" s="15" t="s">
        <v>456</v>
      </c>
      <c r="L299" s="15" t="s">
        <v>456</v>
      </c>
      <c r="M299" s="16">
        <v>20</v>
      </c>
      <c r="N299" s="14"/>
      <c r="O299" s="14"/>
      <c r="P299" s="14"/>
      <c r="Q299" s="14"/>
      <c r="R299" s="17">
        <v>2</v>
      </c>
      <c r="S299" s="17"/>
      <c r="T299" s="18"/>
      <c r="U299" s="14">
        <v>0</v>
      </c>
      <c r="V299" s="19" t="s">
        <v>899</v>
      </c>
      <c r="W299" s="19" t="s">
        <v>900</v>
      </c>
      <c r="X299" s="14" t="s">
        <v>901</v>
      </c>
    </row>
    <row r="300" spans="1:24" x14ac:dyDescent="0.25">
      <c r="A300" s="12" t="s">
        <v>454</v>
      </c>
      <c r="B300" s="13" t="s">
        <v>443</v>
      </c>
      <c r="C300" s="13" t="s">
        <v>887</v>
      </c>
      <c r="D300" s="70" t="str">
        <f>HYPERLINK(Tabulka482433[[#This Row],[Sloupec2]],Tabulka482433[[#This Row],[Sloupec1]])</f>
        <v>Growatt TPM-CT-E(250A)</v>
      </c>
      <c r="E300" s="14">
        <v>509091</v>
      </c>
      <c r="F300" s="14">
        <v>0</v>
      </c>
      <c r="G300" s="15" t="s">
        <v>456</v>
      </c>
      <c r="H300" s="15" t="s">
        <v>456</v>
      </c>
      <c r="I300" s="15">
        <v>225.5</v>
      </c>
      <c r="J300" s="15" t="s">
        <v>456</v>
      </c>
      <c r="K300" s="15" t="s">
        <v>456</v>
      </c>
      <c r="L300" s="15" t="s">
        <v>456</v>
      </c>
      <c r="M300" s="16">
        <v>14</v>
      </c>
      <c r="N300" s="14"/>
      <c r="O300" s="14"/>
      <c r="P300" s="14"/>
      <c r="Q300" s="14"/>
      <c r="R300" s="17">
        <v>2</v>
      </c>
      <c r="S300" s="17"/>
      <c r="T300" s="18"/>
      <c r="U300" s="14">
        <v>0</v>
      </c>
      <c r="V300" s="19" t="s">
        <v>902</v>
      </c>
      <c r="W300" s="19" t="s">
        <v>903</v>
      </c>
      <c r="X300" s="14" t="s">
        <v>904</v>
      </c>
    </row>
    <row r="301" spans="1:24" x14ac:dyDescent="0.25">
      <c r="A301" s="12" t="s">
        <v>454</v>
      </c>
      <c r="B301" s="13" t="s">
        <v>443</v>
      </c>
      <c r="C301" s="13" t="s">
        <v>887</v>
      </c>
      <c r="D301" s="70" t="str">
        <f>HYPERLINK(Tabulka482433[[#This Row],[Sloupec2]],Tabulka482433[[#This Row],[Sloupec1]])</f>
        <v>Growatt TPM-CT-G(250A) (100KW)</v>
      </c>
      <c r="E301" s="14">
        <v>509144</v>
      </c>
      <c r="F301" s="14">
        <v>0</v>
      </c>
      <c r="G301" s="15" t="s">
        <v>456</v>
      </c>
      <c r="H301" s="15" t="s">
        <v>456</v>
      </c>
      <c r="I301" s="15">
        <v>97.9</v>
      </c>
      <c r="J301" s="15" t="s">
        <v>456</v>
      </c>
      <c r="K301" s="15" t="s">
        <v>456</v>
      </c>
      <c r="L301" s="15" t="s">
        <v>456</v>
      </c>
      <c r="M301" s="16">
        <v>15</v>
      </c>
      <c r="N301" s="14"/>
      <c r="O301" s="14"/>
      <c r="P301" s="14"/>
      <c r="Q301" s="14"/>
      <c r="R301" s="17">
        <v>2</v>
      </c>
      <c r="S301" s="17"/>
      <c r="T301" s="18"/>
      <c r="U301" s="14">
        <v>0</v>
      </c>
      <c r="V301" s="19" t="s">
        <v>905</v>
      </c>
      <c r="W301" s="19" t="s">
        <v>906</v>
      </c>
      <c r="X301" s="14" t="s">
        <v>907</v>
      </c>
    </row>
    <row r="302" spans="1:24" x14ac:dyDescent="0.25">
      <c r="A302" s="12" t="s">
        <v>529</v>
      </c>
      <c r="B302" s="13" t="s">
        <v>443</v>
      </c>
      <c r="C302" s="13" t="s">
        <v>887</v>
      </c>
      <c r="D302" s="70" t="str">
        <f>HYPERLINK(Tabulka482433[[#This Row],[Sloupec2]],Tabulka482433[[#This Row],[Sloupec1]])</f>
        <v>Growatt TPM-CT-E-EU (250/5A)</v>
      </c>
      <c r="E302" s="14">
        <v>509141</v>
      </c>
      <c r="F302" s="14">
        <v>0</v>
      </c>
      <c r="G302" s="15" t="s">
        <v>456</v>
      </c>
      <c r="H302" s="15" t="s">
        <v>456</v>
      </c>
      <c r="I302" s="15">
        <v>191.4</v>
      </c>
      <c r="J302" s="15" t="s">
        <v>456</v>
      </c>
      <c r="K302" s="15" t="s">
        <v>456</v>
      </c>
      <c r="L302" s="15" t="s">
        <v>456</v>
      </c>
      <c r="M302" s="16">
        <v>-5</v>
      </c>
      <c r="N302" s="14"/>
      <c r="O302" s="14"/>
      <c r="P302" s="14"/>
      <c r="Q302" s="14"/>
      <c r="R302" s="17">
        <v>2</v>
      </c>
      <c r="S302" s="17"/>
      <c r="T302" s="18"/>
      <c r="U302" s="14">
        <v>0</v>
      </c>
      <c r="V302" s="19" t="s">
        <v>39</v>
      </c>
      <c r="W302" s="19" t="s">
        <v>908</v>
      </c>
      <c r="X302" s="14" t="s">
        <v>40</v>
      </c>
    </row>
    <row r="303" spans="1:24" x14ac:dyDescent="0.25">
      <c r="A303" s="12" t="s">
        <v>529</v>
      </c>
      <c r="B303" s="13" t="s">
        <v>443</v>
      </c>
      <c r="C303" s="13" t="s">
        <v>887</v>
      </c>
      <c r="D303" s="70" t="str">
        <f>HYPERLINK(Tabulka482433[[#This Row],[Sloupec2]],Tabulka482433[[#This Row],[Sloupec1]])</f>
        <v>Growatt TPM-CT-E-EU (600/5A)</v>
      </c>
      <c r="E303" s="14">
        <v>509142</v>
      </c>
      <c r="F303" s="14">
        <v>0</v>
      </c>
      <c r="G303" s="15" t="s">
        <v>456</v>
      </c>
      <c r="H303" s="15" t="s">
        <v>456</v>
      </c>
      <c r="I303" s="15">
        <v>233.2</v>
      </c>
      <c r="J303" s="15" t="s">
        <v>456</v>
      </c>
      <c r="K303" s="15" t="s">
        <v>456</v>
      </c>
      <c r="L303" s="15" t="s">
        <v>456</v>
      </c>
      <c r="M303" s="16">
        <v>29</v>
      </c>
      <c r="N303" s="14"/>
      <c r="O303" s="14"/>
      <c r="P303" s="14"/>
      <c r="Q303" s="14"/>
      <c r="R303" s="17">
        <v>2</v>
      </c>
      <c r="S303" s="17"/>
      <c r="T303" s="18"/>
      <c r="U303" s="14">
        <v>0</v>
      </c>
      <c r="V303" s="19" t="s">
        <v>41</v>
      </c>
      <c r="W303" s="19" t="s">
        <v>909</v>
      </c>
      <c r="X303" s="14" t="s">
        <v>40</v>
      </c>
    </row>
    <row r="304" spans="1:24" x14ac:dyDescent="0.25">
      <c r="A304" s="12" t="s">
        <v>529</v>
      </c>
      <c r="B304" s="13" t="s">
        <v>443</v>
      </c>
      <c r="C304" s="13" t="s">
        <v>887</v>
      </c>
      <c r="D304" s="70" t="str">
        <f>HYPERLINK(Tabulka482433[[#This Row],[Sloupec2]],Tabulka482433[[#This Row],[Sloupec1]])</f>
        <v>Growatt ACREL250A/5A CT 3-in-1 (100KW)</v>
      </c>
      <c r="E304" s="14">
        <v>509147</v>
      </c>
      <c r="F304" s="14">
        <v>0</v>
      </c>
      <c r="G304" s="15" t="s">
        <v>456</v>
      </c>
      <c r="H304" s="15" t="s">
        <v>456</v>
      </c>
      <c r="I304" s="15">
        <v>85.8</v>
      </c>
      <c r="J304" s="15" t="s">
        <v>456</v>
      </c>
      <c r="K304" s="15" t="s">
        <v>456</v>
      </c>
      <c r="L304" s="15" t="s">
        <v>456</v>
      </c>
      <c r="M304" s="16">
        <v>44</v>
      </c>
      <c r="N304" s="14"/>
      <c r="O304" s="14"/>
      <c r="P304" s="14"/>
      <c r="Q304" s="14"/>
      <c r="R304" s="17">
        <v>2</v>
      </c>
      <c r="S304" s="17"/>
      <c r="T304" s="18"/>
      <c r="U304" s="14">
        <v>0</v>
      </c>
      <c r="V304" s="19" t="s">
        <v>910</v>
      </c>
      <c r="W304" s="19" t="s">
        <v>911</v>
      </c>
      <c r="X304" s="14" t="s">
        <v>912</v>
      </c>
    </row>
    <row r="305" spans="1:24" x14ac:dyDescent="0.25">
      <c r="A305" s="12" t="s">
        <v>529</v>
      </c>
      <c r="B305" s="13" t="s">
        <v>443</v>
      </c>
      <c r="C305" s="13" t="s">
        <v>887</v>
      </c>
      <c r="D305" s="70" t="str">
        <f>HYPERLINK(Tabulka482433[[#This Row],[Sloupec2]],Tabulka482433[[#This Row],[Sloupec1]])</f>
        <v>Growatt ACREL600A/5A CT 3-in-1 (300KW)</v>
      </c>
      <c r="E305" s="14">
        <v>509145</v>
      </c>
      <c r="F305" s="14">
        <v>0</v>
      </c>
      <c r="G305" s="15" t="s">
        <v>456</v>
      </c>
      <c r="H305" s="15" t="s">
        <v>456</v>
      </c>
      <c r="I305" s="15">
        <v>118.8</v>
      </c>
      <c r="J305" s="15" t="s">
        <v>456</v>
      </c>
      <c r="K305" s="15" t="s">
        <v>456</v>
      </c>
      <c r="L305" s="15" t="s">
        <v>456</v>
      </c>
      <c r="M305" s="16">
        <v>48</v>
      </c>
      <c r="N305" s="14"/>
      <c r="O305" s="14"/>
      <c r="P305" s="14"/>
      <c r="Q305" s="14"/>
      <c r="R305" s="17">
        <v>2</v>
      </c>
      <c r="S305" s="17"/>
      <c r="T305" s="18"/>
      <c r="U305" s="14">
        <v>0</v>
      </c>
      <c r="V305" s="19" t="s">
        <v>913</v>
      </c>
      <c r="W305" s="19" t="s">
        <v>914</v>
      </c>
      <c r="X305" s="14" t="s">
        <v>912</v>
      </c>
    </row>
    <row r="306" spans="1:24" x14ac:dyDescent="0.25">
      <c r="A306" s="12" t="s">
        <v>529</v>
      </c>
      <c r="B306" s="13" t="s">
        <v>443</v>
      </c>
      <c r="C306" s="13" t="s">
        <v>887</v>
      </c>
      <c r="D306" s="70" t="str">
        <f>HYPERLINK(Tabulka482433[[#This Row],[Sloupec2]],Tabulka482433[[#This Row],[Sloupec1]])</f>
        <v>Growatt ACREL1200A/5A CT 3-in-1 (600KW)</v>
      </c>
      <c r="E306" s="14">
        <v>509146</v>
      </c>
      <c r="F306" s="14">
        <v>0</v>
      </c>
      <c r="G306" s="15" t="s">
        <v>456</v>
      </c>
      <c r="H306" s="15" t="s">
        <v>456</v>
      </c>
      <c r="I306" s="15">
        <v>170.5</v>
      </c>
      <c r="J306" s="15" t="s">
        <v>456</v>
      </c>
      <c r="K306" s="15" t="s">
        <v>456</v>
      </c>
      <c r="L306" s="15" t="s">
        <v>456</v>
      </c>
      <c r="M306" s="16">
        <v>47</v>
      </c>
      <c r="N306" s="14"/>
      <c r="O306" s="14"/>
      <c r="P306" s="14"/>
      <c r="Q306" s="14"/>
      <c r="R306" s="17">
        <v>2</v>
      </c>
      <c r="S306" s="17"/>
      <c r="T306" s="18"/>
      <c r="U306" s="14">
        <v>0</v>
      </c>
      <c r="V306" s="19" t="s">
        <v>915</v>
      </c>
      <c r="W306" s="19" t="s">
        <v>916</v>
      </c>
      <c r="X306" s="14" t="s">
        <v>912</v>
      </c>
    </row>
    <row r="307" spans="1:24" x14ac:dyDescent="0.25">
      <c r="A307" s="12" t="s">
        <v>529</v>
      </c>
      <c r="B307" s="13" t="s">
        <v>443</v>
      </c>
      <c r="C307" s="13" t="s">
        <v>887</v>
      </c>
      <c r="D307" s="70" t="str">
        <f>HYPERLINK(Tabulka482433[[#This Row],[Sloupec2]],Tabulka482433[[#This Row],[Sloupec1]])</f>
        <v>Growatt ACREL 2000A/5A CT 3-in-1 (1MW)</v>
      </c>
      <c r="E307" s="14">
        <v>509148</v>
      </c>
      <c r="F307" s="14">
        <v>0</v>
      </c>
      <c r="G307" s="15" t="s">
        <v>456</v>
      </c>
      <c r="H307" s="15" t="s">
        <v>456</v>
      </c>
      <c r="I307" s="15">
        <v>278.3</v>
      </c>
      <c r="J307" s="15" t="s">
        <v>456</v>
      </c>
      <c r="K307" s="15" t="s">
        <v>456</v>
      </c>
      <c r="L307" s="15" t="s">
        <v>456</v>
      </c>
      <c r="M307" s="16">
        <v>35</v>
      </c>
      <c r="N307" s="14"/>
      <c r="O307" s="14"/>
      <c r="P307" s="14"/>
      <c r="Q307" s="14"/>
      <c r="R307" s="17">
        <v>2</v>
      </c>
      <c r="S307" s="17"/>
      <c r="T307" s="18"/>
      <c r="U307" s="14">
        <v>0</v>
      </c>
      <c r="V307" s="19" t="s">
        <v>917</v>
      </c>
      <c r="W307" s="19" t="s">
        <v>918</v>
      </c>
      <c r="X307" s="14" t="s">
        <v>912</v>
      </c>
    </row>
    <row r="308" spans="1:24" x14ac:dyDescent="0.25">
      <c r="A308" s="12" t="s">
        <v>454</v>
      </c>
      <c r="B308" s="13" t="s">
        <v>919</v>
      </c>
      <c r="C308" s="13" t="s">
        <v>920</v>
      </c>
      <c r="D308" s="70" t="str">
        <f>HYPERLINK(Tabulka482433[[#This Row],[Sloupec2]],Tabulka482433[[#This Row],[Sloupec1]])</f>
        <v>Tigo TS4-A-O (700W/15A,MC4)</v>
      </c>
      <c r="E308" s="14">
        <v>417021</v>
      </c>
      <c r="F308" s="14">
        <v>0</v>
      </c>
      <c r="G308" s="15" t="s">
        <v>456</v>
      </c>
      <c r="H308" s="15" t="s">
        <v>456</v>
      </c>
      <c r="I308" s="15">
        <v>27.02</v>
      </c>
      <c r="J308" s="15" t="s">
        <v>456</v>
      </c>
      <c r="K308" s="15" t="s">
        <v>456</v>
      </c>
      <c r="L308" s="15" t="s">
        <v>456</v>
      </c>
      <c r="M308" s="16">
        <v>55618</v>
      </c>
      <c r="N308" s="14"/>
      <c r="O308" s="14"/>
      <c r="P308" s="14"/>
      <c r="Q308" s="14"/>
      <c r="R308" s="17">
        <v>25</v>
      </c>
      <c r="S308" s="17"/>
      <c r="T308" s="18"/>
      <c r="U308" s="14">
        <v>0</v>
      </c>
      <c r="V308" s="19" t="s">
        <v>921</v>
      </c>
      <c r="W308" s="19" t="s">
        <v>922</v>
      </c>
      <c r="X308" s="14" t="s">
        <v>923</v>
      </c>
    </row>
    <row r="309" spans="1:24" x14ac:dyDescent="0.25">
      <c r="A309" s="12" t="s">
        <v>454</v>
      </c>
      <c r="B309" s="13" t="s">
        <v>919</v>
      </c>
      <c r="C309" s="13" t="s">
        <v>920</v>
      </c>
      <c r="D309" s="70" t="str">
        <f>HYPERLINK(Tabulka482433[[#This Row],[Sloupec2]],Tabulka482433[[#This Row],[Sloupec1]])</f>
        <v>Tigo TS4-A-S (700W/15A,MC4)</v>
      </c>
      <c r="E309" s="14">
        <v>417051</v>
      </c>
      <c r="F309" s="14">
        <v>0</v>
      </c>
      <c r="G309" s="15" t="s">
        <v>456</v>
      </c>
      <c r="H309" s="15" t="s">
        <v>456</v>
      </c>
      <c r="I309" s="15">
        <v>19</v>
      </c>
      <c r="J309" s="15" t="s">
        <v>456</v>
      </c>
      <c r="K309" s="15" t="s">
        <v>456</v>
      </c>
      <c r="L309" s="15" t="s">
        <v>456</v>
      </c>
      <c r="M309" s="16">
        <v>4702</v>
      </c>
      <c r="N309" s="14"/>
      <c r="O309" s="14"/>
      <c r="P309" s="14"/>
      <c r="Q309" s="14"/>
      <c r="R309" s="17">
        <v>25</v>
      </c>
      <c r="S309" s="17"/>
      <c r="T309" s="18"/>
      <c r="U309" s="14">
        <v>0</v>
      </c>
      <c r="V309" s="19" t="s">
        <v>924</v>
      </c>
      <c r="W309" s="19" t="s">
        <v>925</v>
      </c>
      <c r="X309" s="14" t="s">
        <v>926</v>
      </c>
    </row>
    <row r="310" spans="1:24" x14ac:dyDescent="0.25">
      <c r="A310" s="12" t="s">
        <v>454</v>
      </c>
      <c r="B310" s="13" t="s">
        <v>919</v>
      </c>
      <c r="C310" s="13" t="s">
        <v>920</v>
      </c>
      <c r="D310" s="70" t="str">
        <f>HYPERLINK(Tabulka482433[[#This Row],[Sloupec2]],Tabulka482433[[#This Row],[Sloupec1]])</f>
        <v>Tigo TS4-A-F (700W/15A,MC4)</v>
      </c>
      <c r="E310" s="14">
        <v>417061</v>
      </c>
      <c r="F310" s="14">
        <v>0</v>
      </c>
      <c r="G310" s="15" t="s">
        <v>456</v>
      </c>
      <c r="H310" s="15" t="s">
        <v>456</v>
      </c>
      <c r="I310" s="15">
        <v>18.670000000000002</v>
      </c>
      <c r="J310" s="15" t="s">
        <v>456</v>
      </c>
      <c r="K310" s="15" t="s">
        <v>456</v>
      </c>
      <c r="L310" s="15" t="s">
        <v>456</v>
      </c>
      <c r="M310" s="16">
        <v>1100</v>
      </c>
      <c r="N310" s="14"/>
      <c r="O310" s="14"/>
      <c r="P310" s="14"/>
      <c r="Q310" s="14"/>
      <c r="R310" s="17">
        <v>25</v>
      </c>
      <c r="S310" s="17"/>
      <c r="T310" s="18"/>
      <c r="U310" s="14">
        <v>0</v>
      </c>
      <c r="V310" s="19" t="s">
        <v>927</v>
      </c>
      <c r="W310" s="19" t="s">
        <v>928</v>
      </c>
      <c r="X310" s="14" t="s">
        <v>929</v>
      </c>
    </row>
    <row r="311" spans="1:24" x14ac:dyDescent="0.25">
      <c r="A311" s="12" t="s">
        <v>454</v>
      </c>
      <c r="B311" s="13" t="s">
        <v>919</v>
      </c>
      <c r="C311" s="13" t="s">
        <v>920</v>
      </c>
      <c r="D311" s="70" t="str">
        <f>HYPERLINK(Tabulka482433[[#This Row],[Sloupec2]],Tabulka482433[[#This Row],[Sloupec1]])</f>
        <v>Tigo TS4-A-2F (1000W/15A,MC4)</v>
      </c>
      <c r="E311" s="14">
        <v>417031</v>
      </c>
      <c r="F311" s="14">
        <v>0</v>
      </c>
      <c r="G311" s="15" t="s">
        <v>456</v>
      </c>
      <c r="H311" s="15" t="s">
        <v>456</v>
      </c>
      <c r="I311" s="15">
        <v>31.05</v>
      </c>
      <c r="J311" s="15" t="s">
        <v>456</v>
      </c>
      <c r="K311" s="15" t="s">
        <v>456</v>
      </c>
      <c r="L311" s="15" t="s">
        <v>456</v>
      </c>
      <c r="M311" s="16">
        <v>5400</v>
      </c>
      <c r="N311" s="14"/>
      <c r="O311" s="14"/>
      <c r="P311" s="14"/>
      <c r="Q311" s="14"/>
      <c r="R311" s="17">
        <v>25</v>
      </c>
      <c r="S311" s="17"/>
      <c r="T311" s="18"/>
      <c r="U311" s="14">
        <v>0</v>
      </c>
      <c r="V311" s="19" t="s">
        <v>930</v>
      </c>
      <c r="W311" s="19" t="s">
        <v>931</v>
      </c>
      <c r="X311" s="14" t="s">
        <v>932</v>
      </c>
    </row>
    <row r="312" spans="1:24" x14ac:dyDescent="0.25">
      <c r="A312" s="12" t="s">
        <v>454</v>
      </c>
      <c r="B312" s="13" t="s">
        <v>919</v>
      </c>
      <c r="C312" s="13" t="s">
        <v>920</v>
      </c>
      <c r="D312" s="70" t="str">
        <f>HYPERLINK(Tabulka482433[[#This Row],[Sloupec2]],Tabulka482433[[#This Row],[Sloupec1]])</f>
        <v>Tigo TS4-A-2F (1000W/15A,MC4)</v>
      </c>
      <c r="E312" s="14">
        <v>417081</v>
      </c>
      <c r="F312" s="14">
        <v>0</v>
      </c>
      <c r="G312" s="15" t="s">
        <v>456</v>
      </c>
      <c r="H312" s="15" t="s">
        <v>456</v>
      </c>
      <c r="I312" s="15">
        <v>29.9</v>
      </c>
      <c r="J312" s="15" t="s">
        <v>456</v>
      </c>
      <c r="K312" s="15" t="s">
        <v>456</v>
      </c>
      <c r="L312" s="15" t="s">
        <v>456</v>
      </c>
      <c r="M312" s="16">
        <v>112</v>
      </c>
      <c r="N312" s="14"/>
      <c r="O312" s="14"/>
      <c r="P312" s="14"/>
      <c r="Q312" s="14"/>
      <c r="R312" s="17">
        <v>25</v>
      </c>
      <c r="S312" s="17"/>
      <c r="T312" s="18"/>
      <c r="U312" s="14">
        <v>0</v>
      </c>
      <c r="V312" s="19" t="s">
        <v>930</v>
      </c>
      <c r="W312" s="19" t="s">
        <v>933</v>
      </c>
      <c r="X312" s="14" t="s">
        <v>934</v>
      </c>
    </row>
    <row r="313" spans="1:24" x14ac:dyDescent="0.25">
      <c r="A313" s="12" t="s">
        <v>454</v>
      </c>
      <c r="B313" s="13" t="s">
        <v>919</v>
      </c>
      <c r="C313" s="13" t="s">
        <v>920</v>
      </c>
      <c r="D313" s="70" t="str">
        <f>HYPERLINK(Tabulka482433[[#This Row],[Sloupec2]],Tabulka482433[[#This Row],[Sloupec1]])</f>
        <v>Tigo TS4-A-2F (1400W/25A,MC4)</v>
      </c>
      <c r="E313" s="14">
        <v>417041</v>
      </c>
      <c r="F313" s="14">
        <v>0</v>
      </c>
      <c r="G313" s="15" t="s">
        <v>456</v>
      </c>
      <c r="H313" s="15" t="s">
        <v>456</v>
      </c>
      <c r="I313" s="15">
        <v>33.1</v>
      </c>
      <c r="J313" s="15" t="s">
        <v>456</v>
      </c>
      <c r="K313" s="15" t="s">
        <v>456</v>
      </c>
      <c r="L313" s="15" t="s">
        <v>456</v>
      </c>
      <c r="M313" s="16">
        <v>1</v>
      </c>
      <c r="N313" s="14"/>
      <c r="O313" s="14"/>
      <c r="P313" s="14"/>
      <c r="Q313" s="14"/>
      <c r="R313" s="17">
        <v>25</v>
      </c>
      <c r="S313" s="17"/>
      <c r="T313" s="18"/>
      <c r="U313" s="14">
        <v>0</v>
      </c>
      <c r="V313" s="19" t="s">
        <v>935</v>
      </c>
      <c r="W313" s="19" t="s">
        <v>936</v>
      </c>
      <c r="X313" s="14" t="s">
        <v>937</v>
      </c>
    </row>
    <row r="314" spans="1:24" x14ac:dyDescent="0.25">
      <c r="A314" s="12" t="s">
        <v>454</v>
      </c>
      <c r="B314" s="13" t="s">
        <v>919</v>
      </c>
      <c r="C314" s="13" t="s">
        <v>920</v>
      </c>
      <c r="D314" s="70" t="str">
        <f>HYPERLINK(Tabulka482433[[#This Row],[Sloupec2]],Tabulka482433[[#This Row],[Sloupec1]])</f>
        <v>Tigo TS4-A-2F (1400W/25A,MC4)</v>
      </c>
      <c r="E314" s="14">
        <v>417071</v>
      </c>
      <c r="F314" s="14">
        <v>0</v>
      </c>
      <c r="G314" s="15" t="s">
        <v>456</v>
      </c>
      <c r="H314" s="15" t="s">
        <v>456</v>
      </c>
      <c r="I314" s="15">
        <v>32.72</v>
      </c>
      <c r="J314" s="15" t="s">
        <v>456</v>
      </c>
      <c r="K314" s="15" t="s">
        <v>456</v>
      </c>
      <c r="L314" s="15" t="s">
        <v>456</v>
      </c>
      <c r="M314" s="16">
        <v>4412</v>
      </c>
      <c r="N314" s="14"/>
      <c r="O314" s="14"/>
      <c r="P314" s="14"/>
      <c r="Q314" s="14"/>
      <c r="R314" s="17">
        <v>25</v>
      </c>
      <c r="S314" s="17"/>
      <c r="T314" s="18"/>
      <c r="U314" s="14">
        <v>0</v>
      </c>
      <c r="V314" s="19" t="s">
        <v>935</v>
      </c>
      <c r="W314" s="19" t="s">
        <v>938</v>
      </c>
      <c r="X314" s="14" t="s">
        <v>937</v>
      </c>
    </row>
    <row r="315" spans="1:24" x14ac:dyDescent="0.25">
      <c r="A315" s="12" t="s">
        <v>454</v>
      </c>
      <c r="B315" s="13" t="s">
        <v>919</v>
      </c>
      <c r="C315" s="13" t="s">
        <v>920</v>
      </c>
      <c r="D315" s="70" t="str">
        <f>HYPERLINK(Tabulka482433[[#This Row],[Sloupec2]],Tabulka482433[[#This Row],[Sloupec1]])</f>
        <v>Tigo TS4-X-O (800W/ 25A (Isc), MC4)</v>
      </c>
      <c r="E315" s="14">
        <v>417091</v>
      </c>
      <c r="F315" s="14">
        <v>0</v>
      </c>
      <c r="G315" s="15" t="s">
        <v>456</v>
      </c>
      <c r="H315" s="15" t="s">
        <v>456</v>
      </c>
      <c r="I315" s="15">
        <v>42.95</v>
      </c>
      <c r="J315" s="15" t="s">
        <v>456</v>
      </c>
      <c r="K315" s="15" t="s">
        <v>456</v>
      </c>
      <c r="L315" s="15" t="s">
        <v>456</v>
      </c>
      <c r="M315" s="16">
        <v>0</v>
      </c>
      <c r="N315" s="14"/>
      <c r="O315" s="14"/>
      <c r="P315" s="14"/>
      <c r="Q315" s="14"/>
      <c r="R315" s="17">
        <v>0</v>
      </c>
      <c r="S315" s="17"/>
      <c r="T315" s="18"/>
      <c r="U315" s="14">
        <v>0</v>
      </c>
      <c r="V315" s="19" t="s">
        <v>1546</v>
      </c>
      <c r="W315" s="19" t="s">
        <v>1545</v>
      </c>
      <c r="X315" s="14" t="s">
        <v>1494</v>
      </c>
    </row>
    <row r="316" spans="1:24" x14ac:dyDescent="0.25">
      <c r="A316" s="12" t="s">
        <v>454</v>
      </c>
      <c r="B316" s="13" t="s">
        <v>919</v>
      </c>
      <c r="C316" s="13" t="s">
        <v>920</v>
      </c>
      <c r="D316" s="70" t="str">
        <f>HYPERLINK(Tabulka482433[[#This Row],[Sloupec2]],Tabulka482433[[#This Row],[Sloupec1]])</f>
        <v>Tigo CCA Kit + napájecí zdroj</v>
      </c>
      <c r="E316" s="14">
        <v>417002</v>
      </c>
      <c r="F316" s="14">
        <v>0</v>
      </c>
      <c r="G316" s="15" t="s">
        <v>456</v>
      </c>
      <c r="H316" s="15" t="s">
        <v>456</v>
      </c>
      <c r="I316" s="15">
        <v>130.34</v>
      </c>
      <c r="J316" s="15" t="s">
        <v>456</v>
      </c>
      <c r="K316" s="15" t="s">
        <v>456</v>
      </c>
      <c r="L316" s="15" t="s">
        <v>456</v>
      </c>
      <c r="M316" s="16">
        <v>826</v>
      </c>
      <c r="N316" s="14"/>
      <c r="O316" s="14"/>
      <c r="P316" s="14"/>
      <c r="Q316" s="14"/>
      <c r="R316" s="17">
        <v>5</v>
      </c>
      <c r="S316" s="17"/>
      <c r="T316" s="18"/>
      <c r="U316" s="14">
        <v>0</v>
      </c>
      <c r="V316" s="19" t="s">
        <v>939</v>
      </c>
      <c r="W316" s="19" t="s">
        <v>940</v>
      </c>
      <c r="X316" s="14" t="s">
        <v>941</v>
      </c>
    </row>
    <row r="317" spans="1:24" x14ac:dyDescent="0.25">
      <c r="A317" s="12" t="s">
        <v>454</v>
      </c>
      <c r="B317" s="13" t="s">
        <v>919</v>
      </c>
      <c r="C317" s="13" t="s">
        <v>920</v>
      </c>
      <c r="D317" s="70" t="str">
        <f>HYPERLINK(Tabulka482433[[#This Row],[Sloupec2]],Tabulka482433[[#This Row],[Sloupec1]])</f>
        <v>Tigo Access Point (TAP)</v>
      </c>
      <c r="E317" s="14">
        <v>417012</v>
      </c>
      <c r="F317" s="14">
        <v>0</v>
      </c>
      <c r="G317" s="15" t="s">
        <v>456</v>
      </c>
      <c r="H317" s="15" t="s">
        <v>456</v>
      </c>
      <c r="I317" s="15">
        <v>32.049999999999997</v>
      </c>
      <c r="J317" s="15" t="s">
        <v>456</v>
      </c>
      <c r="K317" s="15" t="s">
        <v>456</v>
      </c>
      <c r="L317" s="15" t="s">
        <v>456</v>
      </c>
      <c r="M317" s="16">
        <v>782</v>
      </c>
      <c r="N317" s="14"/>
      <c r="O317" s="14"/>
      <c r="P317" s="14"/>
      <c r="Q317" s="14"/>
      <c r="R317" s="17">
        <v>5</v>
      </c>
      <c r="S317" s="17"/>
      <c r="T317" s="18"/>
      <c r="U317" s="14">
        <v>0</v>
      </c>
      <c r="V317" s="19" t="s">
        <v>942</v>
      </c>
      <c r="W317" s="19" t="s">
        <v>943</v>
      </c>
      <c r="X317" s="14" t="s">
        <v>944</v>
      </c>
    </row>
    <row r="318" spans="1:24" x14ac:dyDescent="0.25">
      <c r="A318" s="12" t="s">
        <v>454</v>
      </c>
      <c r="B318" s="13" t="s">
        <v>919</v>
      </c>
      <c r="C318" s="13" t="s">
        <v>920</v>
      </c>
      <c r="D318" s="70" t="str">
        <f>HYPERLINK(Tabulka482433[[#This Row],[Sloupec2]],Tabulka482433[[#This Row],[Sloupec1]])</f>
        <v>Tigo RSS-transmitter</v>
      </c>
      <c r="E318" s="14">
        <v>417042</v>
      </c>
      <c r="F318" s="14">
        <v>0</v>
      </c>
      <c r="G318" s="15" t="s">
        <v>456</v>
      </c>
      <c r="H318" s="15" t="s">
        <v>456</v>
      </c>
      <c r="I318" s="15">
        <v>35.01</v>
      </c>
      <c r="J318" s="15" t="s">
        <v>456</v>
      </c>
      <c r="K318" s="15" t="s">
        <v>456</v>
      </c>
      <c r="L318" s="15" t="s">
        <v>456</v>
      </c>
      <c r="M318" s="16">
        <v>-254</v>
      </c>
      <c r="N318" s="14"/>
      <c r="O318" s="14"/>
      <c r="P318" s="14"/>
      <c r="Q318" s="14"/>
      <c r="R318" s="17">
        <v>10</v>
      </c>
      <c r="S318" s="17"/>
      <c r="T318" s="18"/>
      <c r="U318" s="14">
        <v>0</v>
      </c>
      <c r="V318" s="19" t="s">
        <v>945</v>
      </c>
      <c r="W318" s="19" t="s">
        <v>946</v>
      </c>
      <c r="X318" s="14" t="s">
        <v>947</v>
      </c>
    </row>
    <row r="319" spans="1:24" x14ac:dyDescent="0.25">
      <c r="A319" s="12" t="s">
        <v>454</v>
      </c>
      <c r="B319" s="13" t="s">
        <v>919</v>
      </c>
      <c r="C319" s="13" t="s">
        <v>920</v>
      </c>
      <c r="D319" s="70" t="str">
        <f>HYPERLINK(Tabulka482433[[#This Row],[Sloupec2]],Tabulka482433[[#This Row],[Sloupec1]])</f>
        <v>Tigo RSS-transmitter, PS, outdoor kit</v>
      </c>
      <c r="E319" s="14">
        <v>417043</v>
      </c>
      <c r="F319" s="14">
        <v>0</v>
      </c>
      <c r="G319" s="15" t="s">
        <v>456</v>
      </c>
      <c r="H319" s="15" t="s">
        <v>456</v>
      </c>
      <c r="I319" s="15">
        <v>98.74</v>
      </c>
      <c r="J319" s="15" t="s">
        <v>456</v>
      </c>
      <c r="K319" s="15" t="s">
        <v>456</v>
      </c>
      <c r="L319" s="15" t="s">
        <v>456</v>
      </c>
      <c r="M319" s="16">
        <v>61</v>
      </c>
      <c r="N319" s="14"/>
      <c r="O319" s="14"/>
      <c r="P319" s="14"/>
      <c r="Q319" s="14"/>
      <c r="R319" s="17">
        <v>10</v>
      </c>
      <c r="S319" s="17"/>
      <c r="T319" s="18"/>
      <c r="U319" s="14">
        <v>0</v>
      </c>
      <c r="V319" s="19" t="s">
        <v>948</v>
      </c>
      <c r="W319" s="19" t="s">
        <v>949</v>
      </c>
      <c r="X319" s="14" t="s">
        <v>947</v>
      </c>
    </row>
    <row r="320" spans="1:24" x14ac:dyDescent="0.25">
      <c r="A320" s="12" t="s">
        <v>454</v>
      </c>
      <c r="B320" s="13" t="s">
        <v>919</v>
      </c>
      <c r="C320" s="13" t="s">
        <v>920</v>
      </c>
      <c r="D320" s="70" t="str">
        <f>HYPERLINK(Tabulka482433[[#This Row],[Sloupec2]],Tabulka482433[[#This Row],[Sloupec1]])</f>
        <v>Tigo RSS Signal Detector</v>
      </c>
      <c r="E320" s="14">
        <v>417044</v>
      </c>
      <c r="F320" s="14">
        <v>0</v>
      </c>
      <c r="G320" s="15" t="s">
        <v>456</v>
      </c>
      <c r="H320" s="15" t="s">
        <v>456</v>
      </c>
      <c r="I320" s="15">
        <v>195.04</v>
      </c>
      <c r="J320" s="15" t="s">
        <v>456</v>
      </c>
      <c r="K320" s="15" t="s">
        <v>456</v>
      </c>
      <c r="L320" s="15" t="s">
        <v>456</v>
      </c>
      <c r="M320" s="16">
        <v>8</v>
      </c>
      <c r="N320" s="14"/>
      <c r="O320" s="14"/>
      <c r="P320" s="14"/>
      <c r="Q320" s="14"/>
      <c r="R320" s="17">
        <v>5</v>
      </c>
      <c r="S320" s="17"/>
      <c r="T320" s="18"/>
      <c r="U320" s="14">
        <v>0</v>
      </c>
      <c r="V320" s="19" t="s">
        <v>950</v>
      </c>
      <c r="W320" s="19" t="s">
        <v>951</v>
      </c>
      <c r="X320" s="14" t="s">
        <v>952</v>
      </c>
    </row>
    <row r="321" spans="1:24" x14ac:dyDescent="0.25">
      <c r="A321" s="12" t="s">
        <v>529</v>
      </c>
      <c r="B321" s="13" t="s">
        <v>953</v>
      </c>
      <c r="C321" s="13" t="s">
        <v>576</v>
      </c>
      <c r="D321" s="70" t="str">
        <f>HYPERLINK(Tabulka482433[[#This Row],[Sloupec2]],Tabulka482433[[#This Row],[Sloupec1]])</f>
        <v>FV inverter SolarEdge SE10K-RW0TEBEN4</v>
      </c>
      <c r="E321" s="14">
        <v>212106</v>
      </c>
      <c r="F321" s="14">
        <v>10</v>
      </c>
      <c r="G321" s="15" t="s">
        <v>456</v>
      </c>
      <c r="H321" s="15" t="s">
        <v>456</v>
      </c>
      <c r="I321" s="15">
        <v>924.42</v>
      </c>
      <c r="J321" s="15" t="s">
        <v>456</v>
      </c>
      <c r="K321" s="15" t="s">
        <v>456</v>
      </c>
      <c r="L321" s="15" t="s">
        <v>456</v>
      </c>
      <c r="M321" s="16">
        <v>46</v>
      </c>
      <c r="N321" s="14"/>
      <c r="O321" s="14"/>
      <c r="P321" s="14"/>
      <c r="Q321" s="14"/>
      <c r="R321" s="17">
        <v>12</v>
      </c>
      <c r="S321" s="17"/>
      <c r="T321" s="18"/>
      <c r="U321" s="14">
        <v>0</v>
      </c>
      <c r="V321" s="19" t="s">
        <v>954</v>
      </c>
      <c r="W321" s="19" t="s">
        <v>955</v>
      </c>
      <c r="X321" s="14" t="s">
        <v>956</v>
      </c>
    </row>
    <row r="322" spans="1:24" x14ac:dyDescent="0.25">
      <c r="A322" s="12" t="s">
        <v>529</v>
      </c>
      <c r="B322" s="13" t="s">
        <v>953</v>
      </c>
      <c r="C322" s="13" t="s">
        <v>576</v>
      </c>
      <c r="D322" s="70" t="str">
        <f>HYPERLINK(Tabulka482433[[#This Row],[Sloupec2]],Tabulka482433[[#This Row],[Sloupec1]])</f>
        <v>FV inverter SolarEdge SE10K-RWB48BFN4 - Home Hub Inverter</v>
      </c>
      <c r="E322" s="14">
        <v>212107</v>
      </c>
      <c r="F322" s="14">
        <v>10</v>
      </c>
      <c r="G322" s="15" t="s">
        <v>456</v>
      </c>
      <c r="H322" s="15" t="s">
        <v>456</v>
      </c>
      <c r="I322" s="15">
        <v>1540.14</v>
      </c>
      <c r="J322" s="15" t="s">
        <v>456</v>
      </c>
      <c r="K322" s="15" t="s">
        <v>456</v>
      </c>
      <c r="L322" s="15" t="s">
        <v>456</v>
      </c>
      <c r="M322" s="16">
        <v>16</v>
      </c>
      <c r="N322" s="14"/>
      <c r="O322" s="14"/>
      <c r="P322" s="14"/>
      <c r="Q322" s="14"/>
      <c r="R322" s="17">
        <v>12</v>
      </c>
      <c r="S322" s="17"/>
      <c r="T322" s="18"/>
      <c r="U322" s="14">
        <v>0</v>
      </c>
      <c r="V322" s="19" t="s">
        <v>957</v>
      </c>
      <c r="W322" s="19" t="s">
        <v>958</v>
      </c>
      <c r="X322" s="14" t="s">
        <v>959</v>
      </c>
    </row>
    <row r="323" spans="1:24" x14ac:dyDescent="0.25">
      <c r="A323" s="12" t="s">
        <v>529</v>
      </c>
      <c r="B323" s="13" t="s">
        <v>953</v>
      </c>
      <c r="C323" s="13" t="s">
        <v>576</v>
      </c>
      <c r="D323" s="70" t="str">
        <f>HYPERLINK(Tabulka482433[[#This Row],[Sloupec2]],Tabulka482433[[#This Row],[Sloupec1]])</f>
        <v>FV inverter SolarEdge SE12.5-RW0T0BNN4</v>
      </c>
      <c r="E323" s="14">
        <v>212121</v>
      </c>
      <c r="F323" s="14">
        <v>12.5</v>
      </c>
      <c r="G323" s="15" t="s">
        <v>456</v>
      </c>
      <c r="H323" s="15" t="s">
        <v>456</v>
      </c>
      <c r="I323" s="15">
        <v>959.7</v>
      </c>
      <c r="J323" s="15" t="s">
        <v>456</v>
      </c>
      <c r="K323" s="15" t="s">
        <v>456</v>
      </c>
      <c r="L323" s="15" t="s">
        <v>456</v>
      </c>
      <c r="M323" s="16">
        <v>30</v>
      </c>
      <c r="N323" s="14"/>
      <c r="O323" s="14"/>
      <c r="P323" s="14"/>
      <c r="Q323" s="14"/>
      <c r="R323" s="17">
        <v>12</v>
      </c>
      <c r="S323" s="17"/>
      <c r="T323" s="18"/>
      <c r="U323" s="14">
        <v>0</v>
      </c>
      <c r="V323" s="19" t="s">
        <v>960</v>
      </c>
      <c r="W323" s="19" t="s">
        <v>961</v>
      </c>
      <c r="X323" s="14" t="s">
        <v>962</v>
      </c>
    </row>
    <row r="324" spans="1:24" x14ac:dyDescent="0.25">
      <c r="A324" s="12" t="s">
        <v>529</v>
      </c>
      <c r="B324" s="13" t="s">
        <v>953</v>
      </c>
      <c r="C324" s="13" t="s">
        <v>576</v>
      </c>
      <c r="D324" s="70" t="str">
        <f>HYPERLINK(Tabulka482433[[#This Row],[Sloupec2]],Tabulka482433[[#This Row],[Sloupec1]])</f>
        <v>FV inverter SolarEdge SE16K - RW0T0BNN4</v>
      </c>
      <c r="E324" s="14">
        <v>212161</v>
      </c>
      <c r="F324" s="14">
        <v>16</v>
      </c>
      <c r="G324" s="15" t="s">
        <v>456</v>
      </c>
      <c r="H324" s="15" t="s">
        <v>456</v>
      </c>
      <c r="I324" s="15">
        <v>950.04</v>
      </c>
      <c r="J324" s="15" t="s">
        <v>456</v>
      </c>
      <c r="K324" s="15" t="s">
        <v>456</v>
      </c>
      <c r="L324" s="15" t="s">
        <v>456</v>
      </c>
      <c r="M324" s="16">
        <v>43</v>
      </c>
      <c r="N324" s="14"/>
      <c r="O324" s="14"/>
      <c r="P324" s="14"/>
      <c r="Q324" s="14"/>
      <c r="R324" s="17">
        <v>12</v>
      </c>
      <c r="S324" s="17"/>
      <c r="T324" s="18"/>
      <c r="U324" s="14">
        <v>0</v>
      </c>
      <c r="V324" s="19" t="s">
        <v>963</v>
      </c>
      <c r="W324" s="19" t="s">
        <v>964</v>
      </c>
      <c r="X324" s="14" t="s">
        <v>965</v>
      </c>
    </row>
    <row r="325" spans="1:24" x14ac:dyDescent="0.25">
      <c r="A325" s="12" t="s">
        <v>529</v>
      </c>
      <c r="B325" s="13" t="s">
        <v>953</v>
      </c>
      <c r="C325" s="13" t="s">
        <v>576</v>
      </c>
      <c r="D325" s="70" t="str">
        <f>HYPERLINK(Tabulka482433[[#This Row],[Sloupec2]],Tabulka482433[[#This Row],[Sloupec1]])</f>
        <v>FV inverter SolarEdge SE17K - RW0T0BNN4</v>
      </c>
      <c r="E325" s="14">
        <v>212171</v>
      </c>
      <c r="F325" s="14">
        <v>17</v>
      </c>
      <c r="G325" s="15" t="s">
        <v>456</v>
      </c>
      <c r="H325" s="15" t="s">
        <v>456</v>
      </c>
      <c r="I325" s="15">
        <v>962.85</v>
      </c>
      <c r="J325" s="15" t="s">
        <v>456</v>
      </c>
      <c r="K325" s="15" t="s">
        <v>456</v>
      </c>
      <c r="L325" s="15" t="s">
        <v>456</v>
      </c>
      <c r="M325" s="16">
        <v>62</v>
      </c>
      <c r="N325" s="14"/>
      <c r="O325" s="14"/>
      <c r="P325" s="14"/>
      <c r="Q325" s="14"/>
      <c r="R325" s="17">
        <v>12</v>
      </c>
      <c r="S325" s="17"/>
      <c r="T325" s="18"/>
      <c r="U325" s="14">
        <v>0</v>
      </c>
      <c r="V325" s="19" t="s">
        <v>966</v>
      </c>
      <c r="W325" s="19" t="s">
        <v>967</v>
      </c>
      <c r="X325" s="14" t="s">
        <v>968</v>
      </c>
    </row>
    <row r="326" spans="1:24" x14ac:dyDescent="0.25">
      <c r="A326" s="12" t="s">
        <v>529</v>
      </c>
      <c r="B326" s="13" t="s">
        <v>953</v>
      </c>
      <c r="C326" s="13" t="s">
        <v>576</v>
      </c>
      <c r="D326" s="70" t="str">
        <f>HYPERLINK(Tabulka482433[[#This Row],[Sloupec2]],Tabulka482433[[#This Row],[Sloupec1]])</f>
        <v>FV inverter SolarEdge - SE20K_RW00IBNM4</v>
      </c>
      <c r="E326" s="14">
        <v>212201</v>
      </c>
      <c r="F326" s="14">
        <v>20</v>
      </c>
      <c r="G326" s="15" t="s">
        <v>456</v>
      </c>
      <c r="H326" s="15" t="s">
        <v>456</v>
      </c>
      <c r="I326" s="15">
        <v>1071.8399999999999</v>
      </c>
      <c r="J326" s="15" t="s">
        <v>456</v>
      </c>
      <c r="K326" s="15" t="s">
        <v>456</v>
      </c>
      <c r="L326" s="15" t="s">
        <v>456</v>
      </c>
      <c r="M326" s="16">
        <v>40</v>
      </c>
      <c r="N326" s="14"/>
      <c r="O326" s="14"/>
      <c r="P326" s="14"/>
      <c r="Q326" s="14"/>
      <c r="R326" s="17">
        <v>12</v>
      </c>
      <c r="S326" s="17"/>
      <c r="T326" s="18"/>
      <c r="U326" s="14">
        <v>0</v>
      </c>
      <c r="V326" s="19" t="s">
        <v>969</v>
      </c>
      <c r="W326" s="19" t="s">
        <v>970</v>
      </c>
      <c r="X326" s="14" t="s">
        <v>971</v>
      </c>
    </row>
    <row r="327" spans="1:24" x14ac:dyDescent="0.25">
      <c r="A327" s="12" t="s">
        <v>529</v>
      </c>
      <c r="B327" s="13" t="s">
        <v>953</v>
      </c>
      <c r="C327" s="13" t="s">
        <v>576</v>
      </c>
      <c r="D327" s="70" t="str">
        <f>HYPERLINK(Tabulka482433[[#This Row],[Sloupec2]],Tabulka482433[[#This Row],[Sloupec1]])</f>
        <v>FV inverter SolarEdge SE25K-RW00IBNM4</v>
      </c>
      <c r="E327" s="14">
        <v>212251</v>
      </c>
      <c r="F327" s="14">
        <v>25</v>
      </c>
      <c r="G327" s="15" t="s">
        <v>456</v>
      </c>
      <c r="H327" s="15" t="s">
        <v>456</v>
      </c>
      <c r="I327" s="15">
        <v>1197.42</v>
      </c>
      <c r="J327" s="15" t="s">
        <v>456</v>
      </c>
      <c r="K327" s="15" t="s">
        <v>456</v>
      </c>
      <c r="L327" s="15" t="s">
        <v>456</v>
      </c>
      <c r="M327" s="16">
        <v>12</v>
      </c>
      <c r="N327" s="14"/>
      <c r="O327" s="14"/>
      <c r="P327" s="14"/>
      <c r="Q327" s="14"/>
      <c r="R327" s="17">
        <v>12</v>
      </c>
      <c r="S327" s="17"/>
      <c r="T327" s="18"/>
      <c r="U327" s="14">
        <v>0</v>
      </c>
      <c r="V327" s="19" t="s">
        <v>972</v>
      </c>
      <c r="W327" s="19" t="s">
        <v>973</v>
      </c>
      <c r="X327" s="14" t="s">
        <v>974</v>
      </c>
    </row>
    <row r="328" spans="1:24" x14ac:dyDescent="0.25">
      <c r="A328" s="12" t="s">
        <v>529</v>
      </c>
      <c r="B328" s="13" t="s">
        <v>953</v>
      </c>
      <c r="C328" s="13" t="s">
        <v>576</v>
      </c>
      <c r="D328" s="70" t="str">
        <f>HYPERLINK(Tabulka482433[[#This Row],[Sloupec2]],Tabulka482433[[#This Row],[Sloupec1]])</f>
        <v>FV inverter SolarEdge SE30K-RW00IBNM4</v>
      </c>
      <c r="E328" s="14">
        <v>212301</v>
      </c>
      <c r="F328" s="14">
        <v>30</v>
      </c>
      <c r="G328" s="15" t="s">
        <v>456</v>
      </c>
      <c r="H328" s="15" t="s">
        <v>456</v>
      </c>
      <c r="I328" s="15">
        <v>1252.02</v>
      </c>
      <c r="J328" s="15" t="s">
        <v>456</v>
      </c>
      <c r="K328" s="15" t="s">
        <v>456</v>
      </c>
      <c r="L328" s="15" t="s">
        <v>456</v>
      </c>
      <c r="M328" s="16">
        <v>26</v>
      </c>
      <c r="N328" s="14"/>
      <c r="O328" s="14"/>
      <c r="P328" s="14"/>
      <c r="Q328" s="14"/>
      <c r="R328" s="17">
        <v>12</v>
      </c>
      <c r="S328" s="17"/>
      <c r="T328" s="18"/>
      <c r="U328" s="14">
        <v>0</v>
      </c>
      <c r="V328" s="19" t="s">
        <v>975</v>
      </c>
      <c r="W328" s="19" t="s">
        <v>976</v>
      </c>
      <c r="X328" s="14" t="s">
        <v>977</v>
      </c>
    </row>
    <row r="329" spans="1:24" x14ac:dyDescent="0.25">
      <c r="A329" s="12" t="s">
        <v>529</v>
      </c>
      <c r="B329" s="13" t="s">
        <v>953</v>
      </c>
      <c r="C329" s="13" t="s">
        <v>576</v>
      </c>
      <c r="D329" s="70" t="str">
        <f>HYPERLINK(Tabulka482433[[#This Row],[Sloupec2]],Tabulka482433[[#This Row],[Sloupec1]])</f>
        <v>FV inverter SolarEdge SE33.3K-RW00IBNM4</v>
      </c>
      <c r="E329" s="14">
        <v>212331</v>
      </c>
      <c r="F329" s="14">
        <v>33.299999999999997</v>
      </c>
      <c r="G329" s="15" t="s">
        <v>456</v>
      </c>
      <c r="H329" s="15" t="s">
        <v>456</v>
      </c>
      <c r="I329" s="15">
        <v>1301.1600000000001</v>
      </c>
      <c r="J329" s="15" t="s">
        <v>456</v>
      </c>
      <c r="K329" s="15" t="s">
        <v>456</v>
      </c>
      <c r="L329" s="15" t="s">
        <v>456</v>
      </c>
      <c r="M329" s="16">
        <v>41</v>
      </c>
      <c r="N329" s="14"/>
      <c r="O329" s="14"/>
      <c r="P329" s="14"/>
      <c r="Q329" s="14"/>
      <c r="R329" s="17">
        <v>12</v>
      </c>
      <c r="S329" s="17"/>
      <c r="T329" s="18"/>
      <c r="U329" s="14">
        <v>0</v>
      </c>
      <c r="V329" s="19" t="s">
        <v>978</v>
      </c>
      <c r="W329" s="19" t="s">
        <v>979</v>
      </c>
      <c r="X329" s="14" t="s">
        <v>980</v>
      </c>
    </row>
    <row r="330" spans="1:24" x14ac:dyDescent="0.25">
      <c r="A330" s="12" t="s">
        <v>529</v>
      </c>
      <c r="B330" s="13" t="s">
        <v>953</v>
      </c>
      <c r="C330" s="13" t="s">
        <v>576</v>
      </c>
      <c r="D330" s="70" t="str">
        <f>HYPERLINK(Tabulka482433[[#This Row],[Sloupec2]],Tabulka482433[[#This Row],[Sloupec1]])</f>
        <v>FV inverter SolarEdge SE50K-RW00IBNM4</v>
      </c>
      <c r="E330" s="14">
        <v>212501</v>
      </c>
      <c r="F330" s="14">
        <v>50</v>
      </c>
      <c r="G330" s="15" t="s">
        <v>456</v>
      </c>
      <c r="H330" s="15" t="s">
        <v>456</v>
      </c>
      <c r="I330" s="15">
        <v>576.24</v>
      </c>
      <c r="J330" s="15" t="s">
        <v>456</v>
      </c>
      <c r="K330" s="15" t="s">
        <v>456</v>
      </c>
      <c r="L330" s="15" t="s">
        <v>456</v>
      </c>
      <c r="M330" s="16">
        <v>14</v>
      </c>
      <c r="N330" s="14"/>
      <c r="O330" s="14"/>
      <c r="P330" s="14"/>
      <c r="Q330" s="14"/>
      <c r="R330" s="17">
        <v>12</v>
      </c>
      <c r="S330" s="17"/>
      <c r="T330" s="18"/>
      <c r="U330" s="14">
        <v>0</v>
      </c>
      <c r="V330" s="19" t="s">
        <v>981</v>
      </c>
      <c r="W330" s="19" t="s">
        <v>982</v>
      </c>
      <c r="X330" s="14" t="s">
        <v>983</v>
      </c>
    </row>
    <row r="331" spans="1:24" x14ac:dyDescent="0.25">
      <c r="A331" s="12" t="s">
        <v>529</v>
      </c>
      <c r="B331" s="13" t="s">
        <v>953</v>
      </c>
      <c r="C331" s="13" t="s">
        <v>576</v>
      </c>
      <c r="D331" s="70" t="str">
        <f>HYPERLINK(Tabulka482433[[#This Row],[Sloupec2]],Tabulka482433[[#This Row],[Sloupec1]])</f>
        <v>FV inverter SolarEdge SE66.6K-RW00IBNM4</v>
      </c>
      <c r="E331" s="14">
        <v>212661</v>
      </c>
      <c r="F331" s="14">
        <v>66.599999999999994</v>
      </c>
      <c r="G331" s="15" t="s">
        <v>456</v>
      </c>
      <c r="H331" s="15" t="s">
        <v>456</v>
      </c>
      <c r="I331" s="15">
        <v>870.66</v>
      </c>
      <c r="J331" s="15" t="s">
        <v>456</v>
      </c>
      <c r="K331" s="15" t="s">
        <v>456</v>
      </c>
      <c r="L331" s="15" t="s">
        <v>456</v>
      </c>
      <c r="M331" s="16">
        <v>19</v>
      </c>
      <c r="N331" s="14"/>
      <c r="O331" s="14"/>
      <c r="P331" s="14"/>
      <c r="Q331" s="14"/>
      <c r="R331" s="17">
        <v>12</v>
      </c>
      <c r="S331" s="17"/>
      <c r="T331" s="18"/>
      <c r="U331" s="14">
        <v>0</v>
      </c>
      <c r="V331" s="19" t="s">
        <v>984</v>
      </c>
      <c r="W331" s="19" t="s">
        <v>985</v>
      </c>
      <c r="X331" s="14" t="s">
        <v>986</v>
      </c>
    </row>
    <row r="332" spans="1:24" x14ac:dyDescent="0.25">
      <c r="A332" s="12" t="s">
        <v>529</v>
      </c>
      <c r="B332" s="13" t="s">
        <v>953</v>
      </c>
      <c r="C332" s="13" t="s">
        <v>576</v>
      </c>
      <c r="D332" s="70" t="str">
        <f>HYPERLINK(Tabulka482433[[#This Row],[Sloupec2]],Tabulka482433[[#This Row],[Sloupec1]])</f>
        <v>FV inverter SolarEdge SE90K-RW00IBNM4</v>
      </c>
      <c r="E332" s="14">
        <v>212901</v>
      </c>
      <c r="F332" s="14">
        <v>90</v>
      </c>
      <c r="G332" s="15" t="s">
        <v>456</v>
      </c>
      <c r="H332" s="15" t="s">
        <v>456</v>
      </c>
      <c r="I332" s="15">
        <v>1005.9</v>
      </c>
      <c r="J332" s="15" t="s">
        <v>456</v>
      </c>
      <c r="K332" s="15" t="s">
        <v>456</v>
      </c>
      <c r="L332" s="15" t="s">
        <v>456</v>
      </c>
      <c r="M332" s="16">
        <v>45</v>
      </c>
      <c r="N332" s="14"/>
      <c r="O332" s="14"/>
      <c r="P332" s="14"/>
      <c r="Q332" s="14"/>
      <c r="R332" s="17">
        <v>12</v>
      </c>
      <c r="S332" s="17"/>
      <c r="T332" s="18"/>
      <c r="U332" s="14">
        <v>0</v>
      </c>
      <c r="V332" s="19" t="s">
        <v>987</v>
      </c>
      <c r="W332" s="19" t="s">
        <v>988</v>
      </c>
      <c r="X332" s="14" t="s">
        <v>989</v>
      </c>
    </row>
    <row r="333" spans="1:24" x14ac:dyDescent="0.25">
      <c r="A333" s="12">
        <v>12902</v>
      </c>
      <c r="B333" s="13" t="s">
        <v>953</v>
      </c>
      <c r="C333" s="13" t="s">
        <v>576</v>
      </c>
      <c r="D333" s="70" t="str">
        <f>HYPERLINK(Tabulka482433[[#This Row],[Sloupec2]],Tabulka482433[[#This Row],[Sloupec1]])</f>
        <v>FV inverter SolarEdge SE90K-RWOOIBNQ4 - DC switch</v>
      </c>
      <c r="E333" s="14">
        <v>212902</v>
      </c>
      <c r="F333" s="14">
        <v>90</v>
      </c>
      <c r="G333" s="15" t="s">
        <v>456</v>
      </c>
      <c r="H333" s="15" t="s">
        <v>456</v>
      </c>
      <c r="I333" s="15">
        <v>1110.9000000000001</v>
      </c>
      <c r="J333" s="15" t="s">
        <v>456</v>
      </c>
      <c r="K333" s="15" t="s">
        <v>456</v>
      </c>
      <c r="L333" s="15" t="s">
        <v>456</v>
      </c>
      <c r="M333" s="16">
        <v>11</v>
      </c>
      <c r="N333" s="14"/>
      <c r="O333" s="14"/>
      <c r="P333" s="14"/>
      <c r="Q333" s="14"/>
      <c r="R333" s="17">
        <v>12</v>
      </c>
      <c r="S333" s="17"/>
      <c r="T333" s="18"/>
      <c r="U333" s="14">
        <v>0</v>
      </c>
      <c r="V333" s="19" t="s">
        <v>990</v>
      </c>
      <c r="W333" s="19" t="s">
        <v>991</v>
      </c>
      <c r="X333" s="14" t="s">
        <v>992</v>
      </c>
    </row>
    <row r="334" spans="1:24" x14ac:dyDescent="0.25">
      <c r="A334" s="12" t="s">
        <v>529</v>
      </c>
      <c r="B334" s="13" t="s">
        <v>953</v>
      </c>
      <c r="C334" s="13" t="s">
        <v>576</v>
      </c>
      <c r="D334" s="70" t="str">
        <f>HYPERLINK(Tabulka482433[[#This Row],[Sloupec2]],Tabulka482433[[#This Row],[Sloupec1]])</f>
        <v>FV inverter SolarEdge SE100K-RW00IBNM4</v>
      </c>
      <c r="E334" s="14">
        <v>212102</v>
      </c>
      <c r="F334" s="14">
        <v>100</v>
      </c>
      <c r="G334" s="15" t="s">
        <v>456</v>
      </c>
      <c r="H334" s="15" t="s">
        <v>456</v>
      </c>
      <c r="I334" s="15">
        <v>1051.68</v>
      </c>
      <c r="J334" s="15" t="s">
        <v>456</v>
      </c>
      <c r="K334" s="15" t="s">
        <v>456</v>
      </c>
      <c r="L334" s="15" t="s">
        <v>456</v>
      </c>
      <c r="M334" s="16">
        <v>78</v>
      </c>
      <c r="N334" s="14"/>
      <c r="O334" s="14"/>
      <c r="P334" s="14"/>
      <c r="Q334" s="14"/>
      <c r="R334" s="17">
        <v>12</v>
      </c>
      <c r="S334" s="17"/>
      <c r="T334" s="18"/>
      <c r="U334" s="14">
        <v>0</v>
      </c>
      <c r="V334" s="19" t="s">
        <v>993</v>
      </c>
      <c r="W334" s="19" t="s">
        <v>994</v>
      </c>
      <c r="X334" s="14" t="s">
        <v>995</v>
      </c>
    </row>
    <row r="335" spans="1:24" x14ac:dyDescent="0.25">
      <c r="A335" s="12" t="s">
        <v>529</v>
      </c>
      <c r="B335" s="13" t="s">
        <v>953</v>
      </c>
      <c r="C335" s="13" t="s">
        <v>576</v>
      </c>
      <c r="D335" s="70" t="str">
        <f>HYPERLINK(Tabulka482433[[#This Row],[Sloupec2]],Tabulka482433[[#This Row],[Sloupec1]])</f>
        <v>FV inverter SolarEdge SE100K-RW00IBNQ4 - DC switch</v>
      </c>
      <c r="E335" s="14">
        <v>212104</v>
      </c>
      <c r="F335" s="14">
        <v>100</v>
      </c>
      <c r="G335" s="15" t="s">
        <v>456</v>
      </c>
      <c r="H335" s="15" t="s">
        <v>456</v>
      </c>
      <c r="I335" s="15">
        <v>1157.52</v>
      </c>
      <c r="J335" s="15" t="s">
        <v>456</v>
      </c>
      <c r="K335" s="15" t="s">
        <v>456</v>
      </c>
      <c r="L335" s="15" t="s">
        <v>456</v>
      </c>
      <c r="M335" s="16">
        <v>8</v>
      </c>
      <c r="N335" s="14"/>
      <c r="O335" s="14"/>
      <c r="P335" s="14"/>
      <c r="Q335" s="14"/>
      <c r="R335" s="17">
        <v>12</v>
      </c>
      <c r="S335" s="17"/>
      <c r="T335" s="18"/>
      <c r="U335" s="14">
        <v>0</v>
      </c>
      <c r="V335" s="19" t="s">
        <v>996</v>
      </c>
      <c r="W335" s="19" t="s">
        <v>997</v>
      </c>
      <c r="X335" s="14" t="s">
        <v>998</v>
      </c>
    </row>
    <row r="336" spans="1:24" x14ac:dyDescent="0.25">
      <c r="A336" s="12" t="s">
        <v>529</v>
      </c>
      <c r="B336" s="13" t="s">
        <v>953</v>
      </c>
      <c r="C336" s="13" t="s">
        <v>576</v>
      </c>
      <c r="D336" s="70" t="str">
        <f>HYPERLINK(Tabulka482433[[#This Row],[Sloupec2]],Tabulka482433[[#This Row],[Sloupec1]])</f>
        <v>FV inverter SolarEdge SECONDARY UNIVERSAL - SESUK_RW00INNN4</v>
      </c>
      <c r="E336" s="14">
        <v>212019</v>
      </c>
      <c r="F336" s="14">
        <v>0</v>
      </c>
      <c r="G336" s="15" t="s">
        <v>456</v>
      </c>
      <c r="H336" s="15" t="s">
        <v>456</v>
      </c>
      <c r="I336" s="15">
        <v>857.64</v>
      </c>
      <c r="J336" s="15" t="s">
        <v>456</v>
      </c>
      <c r="K336" s="15" t="s">
        <v>456</v>
      </c>
      <c r="L336" s="15" t="s">
        <v>456</v>
      </c>
      <c r="M336" s="16">
        <v>342</v>
      </c>
      <c r="N336" s="14"/>
      <c r="O336" s="14"/>
      <c r="P336" s="14"/>
      <c r="Q336" s="14"/>
      <c r="R336" s="17">
        <v>12</v>
      </c>
      <c r="S336" s="17"/>
      <c r="T336" s="18"/>
      <c r="U336" s="14">
        <v>0</v>
      </c>
      <c r="V336" s="19" t="s">
        <v>999</v>
      </c>
      <c r="W336" s="19" t="s">
        <v>1000</v>
      </c>
      <c r="X336" s="14" t="s">
        <v>1001</v>
      </c>
    </row>
    <row r="337" spans="1:24" x14ac:dyDescent="0.25">
      <c r="A337" s="12" t="s">
        <v>529</v>
      </c>
      <c r="B337" s="13" t="s">
        <v>953</v>
      </c>
      <c r="C337" s="13" t="s">
        <v>576</v>
      </c>
      <c r="D337" s="70" t="str">
        <f>HYPERLINK(Tabulka482433[[#This Row],[Sloupec2]],Tabulka482433[[#This Row],[Sloupec1]])</f>
        <v>FV inverter SolarEdge SECONDARY UNIVERSAL - SESUK_RWROINNN4</v>
      </c>
      <c r="E337" s="14">
        <v>212010</v>
      </c>
      <c r="F337" s="14">
        <v>0</v>
      </c>
      <c r="G337" s="15" t="s">
        <v>456</v>
      </c>
      <c r="H337" s="15" t="s">
        <v>456</v>
      </c>
      <c r="I337" s="15">
        <v>873.18</v>
      </c>
      <c r="J337" s="15" t="s">
        <v>456</v>
      </c>
      <c r="K337" s="15" t="s">
        <v>456</v>
      </c>
      <c r="L337" s="15" t="s">
        <v>456</v>
      </c>
      <c r="M337" s="16">
        <v>24</v>
      </c>
      <c r="N337" s="14"/>
      <c r="O337" s="14"/>
      <c r="P337" s="14"/>
      <c r="Q337" s="14"/>
      <c r="R337" s="17">
        <v>12</v>
      </c>
      <c r="S337" s="17"/>
      <c r="T337" s="18"/>
      <c r="U337" s="14">
        <v>0</v>
      </c>
      <c r="V337" s="19" t="s">
        <v>1002</v>
      </c>
      <c r="W337" s="19" t="s">
        <v>1003</v>
      </c>
      <c r="X337" s="14" t="s">
        <v>1001</v>
      </c>
    </row>
    <row r="338" spans="1:24" x14ac:dyDescent="0.25">
      <c r="A338" s="12" t="s">
        <v>529</v>
      </c>
      <c r="B338" s="13" t="s">
        <v>953</v>
      </c>
      <c r="C338" s="13" t="s">
        <v>576</v>
      </c>
      <c r="D338" s="70" t="str">
        <f>HYPERLINK(Tabulka482433[[#This Row],[Sloupec2]],Tabulka482433[[#This Row],[Sloupec1]])</f>
        <v>Solaredge CSS – OD battery inverter PCS050-RW-400V-A01-01</v>
      </c>
      <c r="E338" s="14">
        <v>212503</v>
      </c>
      <c r="F338" s="14">
        <v>0</v>
      </c>
      <c r="G338" s="15" t="s">
        <v>456</v>
      </c>
      <c r="H338" s="15" t="s">
        <v>456</v>
      </c>
      <c r="I338" s="15">
        <v>3154.8</v>
      </c>
      <c r="J338" s="15" t="s">
        <v>456</v>
      </c>
      <c r="K338" s="15" t="s">
        <v>456</v>
      </c>
      <c r="L338" s="15" t="s">
        <v>456</v>
      </c>
      <c r="M338" s="16">
        <v>0</v>
      </c>
      <c r="N338" s="14"/>
      <c r="O338" s="14"/>
      <c r="P338" s="14"/>
      <c r="Q338" s="14"/>
      <c r="R338" s="17">
        <v>5</v>
      </c>
      <c r="S338" s="17"/>
      <c r="T338" s="18"/>
      <c r="U338" s="14">
        <v>0</v>
      </c>
      <c r="V338" s="19" t="s">
        <v>1004</v>
      </c>
      <c r="W338" s="19" t="s">
        <v>1005</v>
      </c>
      <c r="X338" s="14" t="s">
        <v>1006</v>
      </c>
    </row>
    <row r="339" spans="1:24" x14ac:dyDescent="0.25">
      <c r="A339" s="12" t="s">
        <v>529</v>
      </c>
      <c r="B339" s="13" t="s">
        <v>953</v>
      </c>
      <c r="C339" s="13" t="s">
        <v>536</v>
      </c>
      <c r="D339" s="70" t="str">
        <f>HYPERLINK(Tabulka482433[[#This Row],[Sloupec2]],Tabulka482433[[#This Row],[Sloupec1]])</f>
        <v>SolarEdge SET Home Hub Inverter SE10K-RWB48BFN4, 9,2kWh</v>
      </c>
      <c r="E339" s="14">
        <v>212001</v>
      </c>
      <c r="F339" s="14">
        <v>10</v>
      </c>
      <c r="G339" s="15" t="s">
        <v>456</v>
      </c>
      <c r="H339" s="15" t="s">
        <v>456</v>
      </c>
      <c r="I339" s="15">
        <v>4485.62</v>
      </c>
      <c r="J339" s="15" t="s">
        <v>456</v>
      </c>
      <c r="K339" s="15" t="s">
        <v>456</v>
      </c>
      <c r="L339" s="15" t="s">
        <v>456</v>
      </c>
      <c r="M339" s="16">
        <v>0</v>
      </c>
      <c r="N339" s="14"/>
      <c r="O339" s="14"/>
      <c r="P339" s="14"/>
      <c r="Q339" s="14"/>
      <c r="R339" s="17">
        <v>10</v>
      </c>
      <c r="S339" s="17"/>
      <c r="T339" s="18"/>
      <c r="U339" s="14">
        <v>0</v>
      </c>
      <c r="V339" s="19" t="s">
        <v>1007</v>
      </c>
      <c r="W339" s="19" t="s">
        <v>1008</v>
      </c>
      <c r="X339" s="14" t="s">
        <v>1009</v>
      </c>
    </row>
    <row r="340" spans="1:24" x14ac:dyDescent="0.25">
      <c r="A340" s="12" t="s">
        <v>529</v>
      </c>
      <c r="B340" s="13" t="s">
        <v>953</v>
      </c>
      <c r="C340" s="13" t="s">
        <v>536</v>
      </c>
      <c r="D340" s="70" t="str">
        <f>HYPERLINK(Tabulka482433[[#This Row],[Sloupec2]],Tabulka482433[[#This Row],[Sloupec1]])</f>
        <v>SolarEdge SET Home Hub Inverter SE10K-RWB48BFN4, 13,8kWh</v>
      </c>
      <c r="E340" s="14">
        <v>212002</v>
      </c>
      <c r="F340" s="14">
        <v>10</v>
      </c>
      <c r="G340" s="15" t="s">
        <v>456</v>
      </c>
      <c r="H340" s="15" t="s">
        <v>456</v>
      </c>
      <c r="I340" s="15">
        <v>5808.91</v>
      </c>
      <c r="J340" s="15" t="s">
        <v>456</v>
      </c>
      <c r="K340" s="15" t="s">
        <v>456</v>
      </c>
      <c r="L340" s="15" t="s">
        <v>456</v>
      </c>
      <c r="M340" s="16">
        <v>0</v>
      </c>
      <c r="N340" s="14"/>
      <c r="O340" s="14"/>
      <c r="P340" s="14"/>
      <c r="Q340" s="14"/>
      <c r="R340" s="17">
        <v>10</v>
      </c>
      <c r="S340" s="17"/>
      <c r="T340" s="18"/>
      <c r="U340" s="14">
        <v>0</v>
      </c>
      <c r="V340" s="19" t="s">
        <v>1010</v>
      </c>
      <c r="W340" s="19" t="s">
        <v>1011</v>
      </c>
      <c r="X340" s="14" t="s">
        <v>1012</v>
      </c>
    </row>
    <row r="341" spans="1:24" x14ac:dyDescent="0.25">
      <c r="A341" s="12" t="s">
        <v>529</v>
      </c>
      <c r="B341" s="13" t="s">
        <v>953</v>
      </c>
      <c r="C341" s="13" t="s">
        <v>536</v>
      </c>
      <c r="D341" s="70" t="str">
        <f>HYPERLINK(Tabulka482433[[#This Row],[Sloupec2]],Tabulka482433[[#This Row],[Sloupec1]])</f>
        <v>SolarEdge SET Home Hub Inverter SE10K-RWB48BFN4, 18,4kWh</v>
      </c>
      <c r="E341" s="14">
        <v>212003</v>
      </c>
      <c r="F341" s="14">
        <v>10</v>
      </c>
      <c r="G341" s="15" t="s">
        <v>456</v>
      </c>
      <c r="H341" s="15" t="s">
        <v>456</v>
      </c>
      <c r="I341" s="15">
        <v>7348.29</v>
      </c>
      <c r="J341" s="15" t="s">
        <v>456</v>
      </c>
      <c r="K341" s="15" t="s">
        <v>456</v>
      </c>
      <c r="L341" s="15" t="s">
        <v>456</v>
      </c>
      <c r="M341" s="16">
        <v>0</v>
      </c>
      <c r="N341" s="14"/>
      <c r="O341" s="14"/>
      <c r="P341" s="14"/>
      <c r="Q341" s="14"/>
      <c r="R341" s="17">
        <v>10</v>
      </c>
      <c r="S341" s="17"/>
      <c r="T341" s="18"/>
      <c r="U341" s="14">
        <v>0</v>
      </c>
      <c r="V341" s="19" t="s">
        <v>1013</v>
      </c>
      <c r="W341" s="19" t="s">
        <v>1014</v>
      </c>
      <c r="X341" s="14" t="s">
        <v>1015</v>
      </c>
    </row>
    <row r="342" spans="1:24" x14ac:dyDescent="0.25">
      <c r="A342" s="12" t="s">
        <v>454</v>
      </c>
      <c r="B342" s="13" t="s">
        <v>953</v>
      </c>
      <c r="C342" s="13" t="s">
        <v>536</v>
      </c>
      <c r="D342" s="70" t="str">
        <f>HYPERLINK(Tabulka482433[[#This Row],[Sloupec2]],Tabulka482433[[#This Row],[Sloupec1]])</f>
        <v>Solaredge SET CSS – OD battery / inverter / acs</v>
      </c>
      <c r="E342" s="14">
        <v>212004</v>
      </c>
      <c r="F342" s="14">
        <v>204.8</v>
      </c>
      <c r="G342" s="15" t="s">
        <v>456</v>
      </c>
      <c r="H342" s="15" t="s">
        <v>456</v>
      </c>
      <c r="I342" s="15">
        <v>36531.26</v>
      </c>
      <c r="J342" s="15" t="s">
        <v>456</v>
      </c>
      <c r="K342" s="15" t="s">
        <v>456</v>
      </c>
      <c r="L342" s="15" t="s">
        <v>456</v>
      </c>
      <c r="M342" s="16">
        <v>0</v>
      </c>
      <c r="N342" s="14"/>
      <c r="O342" s="14"/>
      <c r="P342" s="14"/>
      <c r="Q342" s="14"/>
      <c r="R342" s="17">
        <v>10</v>
      </c>
      <c r="S342" s="17"/>
      <c r="T342" s="18"/>
      <c r="U342" s="14">
        <v>0</v>
      </c>
      <c r="V342" s="19" t="s">
        <v>1016</v>
      </c>
      <c r="W342" s="19" t="s">
        <v>1017</v>
      </c>
      <c r="X342" s="14" t="s">
        <v>1018</v>
      </c>
    </row>
    <row r="343" spans="1:24" x14ac:dyDescent="0.25">
      <c r="A343" s="12" t="s">
        <v>529</v>
      </c>
      <c r="B343" s="13" t="s">
        <v>953</v>
      </c>
      <c r="C343" s="13" t="s">
        <v>461</v>
      </c>
      <c r="D343" s="70" t="str">
        <f>HYPERLINK(Tabulka482433[[#This Row],[Sloupec2]],Tabulka482433[[#This Row],[Sloupec1]])</f>
        <v>SolarEdge Home Battery 48V BAT-05K48M0B-02</v>
      </c>
      <c r="E343" s="14">
        <v>312050</v>
      </c>
      <c r="F343" s="14">
        <v>0</v>
      </c>
      <c r="G343" s="15" t="s">
        <v>456</v>
      </c>
      <c r="H343" s="15" t="s">
        <v>456</v>
      </c>
      <c r="I343" s="15">
        <v>1312.5</v>
      </c>
      <c r="J343" s="15" t="s">
        <v>456</v>
      </c>
      <c r="K343" s="15" t="s">
        <v>456</v>
      </c>
      <c r="L343" s="15" t="s">
        <v>456</v>
      </c>
      <c r="M343" s="16">
        <v>17</v>
      </c>
      <c r="N343" s="14"/>
      <c r="O343" s="14"/>
      <c r="P343" s="14"/>
      <c r="Q343" s="14"/>
      <c r="R343" s="17">
        <v>10</v>
      </c>
      <c r="S343" s="17"/>
      <c r="T343" s="18"/>
      <c r="U343" s="14">
        <v>0</v>
      </c>
      <c r="V343" s="19" t="s">
        <v>1019</v>
      </c>
      <c r="W343" s="19" t="s">
        <v>1020</v>
      </c>
      <c r="X343" s="14" t="s">
        <v>1021</v>
      </c>
    </row>
    <row r="344" spans="1:24" x14ac:dyDescent="0.25">
      <c r="A344" s="12" t="s">
        <v>529</v>
      </c>
      <c r="B344" s="13" t="s">
        <v>953</v>
      </c>
      <c r="C344" s="13" t="s">
        <v>461</v>
      </c>
      <c r="D344" s="70" t="str">
        <f>HYPERLINK(Tabulka482433[[#This Row],[Sloupec2]],Tabulka482433[[#This Row],[Sloupec1]])</f>
        <v>Solaredge CSS – OD battery cabinet CSS-OU-O1-20-CA-B01-01</v>
      </c>
      <c r="E344" s="14">
        <v>312010</v>
      </c>
      <c r="F344" s="14">
        <v>0</v>
      </c>
      <c r="G344" s="15" t="s">
        <v>456</v>
      </c>
      <c r="H344" s="15" t="s">
        <v>456</v>
      </c>
      <c r="I344" s="15">
        <v>33305.800000000003</v>
      </c>
      <c r="J344" s="15" t="s">
        <v>456</v>
      </c>
      <c r="K344" s="15" t="s">
        <v>456</v>
      </c>
      <c r="L344" s="15" t="s">
        <v>456</v>
      </c>
      <c r="M344" s="16">
        <v>0</v>
      </c>
      <c r="N344" s="14"/>
      <c r="O344" s="14"/>
      <c r="P344" s="14"/>
      <c r="Q344" s="14"/>
      <c r="R344" s="17">
        <v>5</v>
      </c>
      <c r="S344" s="17"/>
      <c r="T344" s="18"/>
      <c r="U344" s="14">
        <v>0</v>
      </c>
      <c r="V344" s="19" t="s">
        <v>1022</v>
      </c>
      <c r="W344" s="19" t="s">
        <v>1023</v>
      </c>
      <c r="X344" s="14" t="s">
        <v>1024</v>
      </c>
    </row>
    <row r="345" spans="1:24" x14ac:dyDescent="0.25">
      <c r="A345" s="12" t="s">
        <v>529</v>
      </c>
      <c r="B345" s="13" t="s">
        <v>953</v>
      </c>
      <c r="C345" s="13" t="s">
        <v>461</v>
      </c>
      <c r="D345" s="70" t="str">
        <f>HYPERLINK(Tabulka482433[[#This Row],[Sloupec2]],Tabulka482433[[#This Row],[Sloupec1]])</f>
        <v>Solaredge Top Cover Kit for Home Battery 48V IAC-RBAT-5KMTOP-01</v>
      </c>
      <c r="E345" s="14">
        <v>512012</v>
      </c>
      <c r="F345" s="14">
        <v>0</v>
      </c>
      <c r="G345" s="15" t="s">
        <v>456</v>
      </c>
      <c r="H345" s="15" t="s">
        <v>456</v>
      </c>
      <c r="I345" s="15">
        <v>50.4</v>
      </c>
      <c r="J345" s="15" t="s">
        <v>456</v>
      </c>
      <c r="K345" s="15" t="s">
        <v>456</v>
      </c>
      <c r="L345" s="15" t="s">
        <v>456</v>
      </c>
      <c r="M345" s="16">
        <v>15</v>
      </c>
      <c r="N345" s="14"/>
      <c r="O345" s="14"/>
      <c r="P345" s="14"/>
      <c r="Q345" s="14"/>
      <c r="R345" s="17">
        <v>2</v>
      </c>
      <c r="S345" s="17"/>
      <c r="T345" s="18"/>
      <c r="U345" s="14">
        <v>0</v>
      </c>
      <c r="V345" s="19" t="s">
        <v>1025</v>
      </c>
      <c r="W345" s="19" t="s">
        <v>1026</v>
      </c>
      <c r="X345" s="14" t="s">
        <v>1027</v>
      </c>
    </row>
    <row r="346" spans="1:24" x14ac:dyDescent="0.25">
      <c r="A346" s="12" t="s">
        <v>529</v>
      </c>
      <c r="B346" s="13" t="s">
        <v>953</v>
      </c>
      <c r="C346" s="13" t="s">
        <v>461</v>
      </c>
      <c r="D346" s="70" t="str">
        <f>HYPERLINK(Tabulka482433[[#This Row],[Sloupec2]],Tabulka482433[[#This Row],[Sloupec1]])</f>
        <v>SolarEdge cable set battery to battery IAC-RBAT-5KCBAT-01</v>
      </c>
      <c r="E346" s="14">
        <v>512022</v>
      </c>
      <c r="F346" s="14">
        <v>0</v>
      </c>
      <c r="G346" s="15" t="s">
        <v>456</v>
      </c>
      <c r="H346" s="15" t="s">
        <v>456</v>
      </c>
      <c r="I346" s="15">
        <v>37.799999999999997</v>
      </c>
      <c r="J346" s="15" t="s">
        <v>456</v>
      </c>
      <c r="K346" s="15" t="s">
        <v>456</v>
      </c>
      <c r="L346" s="15" t="s">
        <v>456</v>
      </c>
      <c r="M346" s="16">
        <v>18</v>
      </c>
      <c r="N346" s="14"/>
      <c r="O346" s="14"/>
      <c r="P346" s="14"/>
      <c r="Q346" s="14"/>
      <c r="R346" s="17">
        <v>2</v>
      </c>
      <c r="S346" s="17"/>
      <c r="T346" s="18"/>
      <c r="U346" s="14">
        <v>0</v>
      </c>
      <c r="V346" s="19" t="s">
        <v>1028</v>
      </c>
      <c r="W346" s="19" t="s">
        <v>1029</v>
      </c>
      <c r="X346" s="14" t="s">
        <v>1030</v>
      </c>
    </row>
    <row r="347" spans="1:24" x14ac:dyDescent="0.25">
      <c r="A347" s="12" t="s">
        <v>529</v>
      </c>
      <c r="B347" s="13" t="s">
        <v>953</v>
      </c>
      <c r="C347" s="13" t="s">
        <v>461</v>
      </c>
      <c r="D347" s="70" t="str">
        <f>HYPERLINK(Tabulka482433[[#This Row],[Sloupec2]],Tabulka482433[[#This Row],[Sloupec1]])</f>
        <v>SolarEdge cable set battery to inverter IAC-RBAT-5KCINV-01</v>
      </c>
      <c r="E347" s="14">
        <v>512052</v>
      </c>
      <c r="F347" s="14">
        <v>0</v>
      </c>
      <c r="G347" s="15" t="s">
        <v>456</v>
      </c>
      <c r="H347" s="15" t="s">
        <v>456</v>
      </c>
      <c r="I347" s="15">
        <v>130.19999999999999</v>
      </c>
      <c r="J347" s="15" t="s">
        <v>456</v>
      </c>
      <c r="K347" s="15" t="s">
        <v>456</v>
      </c>
      <c r="L347" s="15" t="s">
        <v>456</v>
      </c>
      <c r="M347" s="16">
        <v>22</v>
      </c>
      <c r="N347" s="14"/>
      <c r="O347" s="14"/>
      <c r="P347" s="14"/>
      <c r="Q347" s="14"/>
      <c r="R347" s="17">
        <v>2</v>
      </c>
      <c r="S347" s="17"/>
      <c r="T347" s="18"/>
      <c r="U347" s="14">
        <v>0</v>
      </c>
      <c r="V347" s="19" t="s">
        <v>1031</v>
      </c>
      <c r="W347" s="19" t="s">
        <v>1032</v>
      </c>
      <c r="X347" s="14" t="s">
        <v>1033</v>
      </c>
    </row>
    <row r="348" spans="1:24" x14ac:dyDescent="0.25">
      <c r="A348" s="12" t="s">
        <v>529</v>
      </c>
      <c r="B348" s="13" t="s">
        <v>953</v>
      </c>
      <c r="C348" s="13" t="s">
        <v>461</v>
      </c>
      <c r="D348" s="70" t="str">
        <f>HYPERLINK(Tabulka482433[[#This Row],[Sloupec2]],Tabulka482433[[#This Row],[Sloupec1]])</f>
        <v>SolarEdge cable set tower to tower IAC-RBAT-5KCTOW-01</v>
      </c>
      <c r="E348" s="14">
        <v>512062</v>
      </c>
      <c r="F348" s="14">
        <v>0</v>
      </c>
      <c r="G348" s="15" t="s">
        <v>456</v>
      </c>
      <c r="H348" s="15" t="s">
        <v>456</v>
      </c>
      <c r="I348" s="15">
        <v>113.4</v>
      </c>
      <c r="J348" s="15" t="s">
        <v>456</v>
      </c>
      <c r="K348" s="15" t="s">
        <v>456</v>
      </c>
      <c r="L348" s="15" t="s">
        <v>456</v>
      </c>
      <c r="M348" s="16">
        <v>2</v>
      </c>
      <c r="N348" s="14"/>
      <c r="O348" s="14"/>
      <c r="P348" s="14"/>
      <c r="Q348" s="14"/>
      <c r="R348" s="17">
        <v>2</v>
      </c>
      <c r="S348" s="17"/>
      <c r="T348" s="18"/>
      <c r="U348" s="14">
        <v>0</v>
      </c>
      <c r="V348" s="19" t="s">
        <v>1034</v>
      </c>
      <c r="W348" s="19" t="s">
        <v>1035</v>
      </c>
      <c r="X348" s="14" t="s">
        <v>1036</v>
      </c>
    </row>
    <row r="349" spans="1:24" x14ac:dyDescent="0.25">
      <c r="A349" s="12" t="s">
        <v>529</v>
      </c>
      <c r="B349" s="13" t="s">
        <v>953</v>
      </c>
      <c r="C349" s="13" t="s">
        <v>461</v>
      </c>
      <c r="D349" s="70" t="str">
        <f>HYPERLINK(Tabulka482433[[#This Row],[Sloupec2]],Tabulka482433[[#This Row],[Sloupec1]])</f>
        <v>SolarEdge 10x spare connector kit for “Battery to Inverter" connection IAC-RBAT-5KCNCT-01</v>
      </c>
      <c r="E349" s="14">
        <v>512072</v>
      </c>
      <c r="F349" s="14">
        <v>0</v>
      </c>
      <c r="G349" s="15" t="s">
        <v>456</v>
      </c>
      <c r="H349" s="15" t="s">
        <v>456</v>
      </c>
      <c r="I349" s="15">
        <v>417.9</v>
      </c>
      <c r="J349" s="15" t="s">
        <v>456</v>
      </c>
      <c r="K349" s="15" t="s">
        <v>456</v>
      </c>
      <c r="L349" s="15" t="s">
        <v>456</v>
      </c>
      <c r="M349" s="16">
        <v>2</v>
      </c>
      <c r="N349" s="14"/>
      <c r="O349" s="14"/>
      <c r="P349" s="14"/>
      <c r="Q349" s="14"/>
      <c r="R349" s="17">
        <v>2</v>
      </c>
      <c r="S349" s="17"/>
      <c r="T349" s="18"/>
      <c r="U349" s="14">
        <v>0</v>
      </c>
      <c r="V349" s="19" t="s">
        <v>1037</v>
      </c>
      <c r="W349" s="19" t="s">
        <v>1038</v>
      </c>
      <c r="X349" s="14" t="s">
        <v>1039</v>
      </c>
    </row>
    <row r="350" spans="1:24" x14ac:dyDescent="0.25">
      <c r="A350" s="12" t="s">
        <v>529</v>
      </c>
      <c r="B350" s="13" t="s">
        <v>953</v>
      </c>
      <c r="C350" s="13" t="s">
        <v>461</v>
      </c>
      <c r="D350" s="70" t="str">
        <f>HYPERLINK(Tabulka482433[[#This Row],[Sloupec2]],Tabulka482433[[#This Row],[Sloupec1]])</f>
        <v>SolarEdge 10x spare connector kit for “Tower to Tower" connection IAC-RBAT-5KCNCT-02</v>
      </c>
      <c r="E350" s="14">
        <v>512082</v>
      </c>
      <c r="F350" s="14">
        <v>0</v>
      </c>
      <c r="G350" s="15" t="s">
        <v>456</v>
      </c>
      <c r="H350" s="15" t="s">
        <v>456</v>
      </c>
      <c r="I350" s="15">
        <v>803.25</v>
      </c>
      <c r="J350" s="15" t="s">
        <v>456</v>
      </c>
      <c r="K350" s="15" t="s">
        <v>456</v>
      </c>
      <c r="L350" s="15" t="s">
        <v>456</v>
      </c>
      <c r="M350" s="16">
        <v>2</v>
      </c>
      <c r="N350" s="14"/>
      <c r="O350" s="14"/>
      <c r="P350" s="14"/>
      <c r="Q350" s="14"/>
      <c r="R350" s="17">
        <v>2</v>
      </c>
      <c r="S350" s="17"/>
      <c r="T350" s="18"/>
      <c r="U350" s="14">
        <v>0</v>
      </c>
      <c r="V350" s="19" t="s">
        <v>1040</v>
      </c>
      <c r="W350" s="19" t="s">
        <v>1041</v>
      </c>
      <c r="X350" s="14" t="s">
        <v>1042</v>
      </c>
    </row>
    <row r="351" spans="1:24" x14ac:dyDescent="0.25">
      <c r="A351" s="12" t="s">
        <v>529</v>
      </c>
      <c r="B351" s="13" t="s">
        <v>953</v>
      </c>
      <c r="C351" s="13" t="s">
        <v>461</v>
      </c>
      <c r="D351" s="70" t="str">
        <f>HYPERLINK(Tabulka482433[[#This Row],[Sloupec2]],Tabulka482433[[#This Row],[Sloupec1]])</f>
        <v>SolarEdge floor stand IAC-RBAT-5KFSTD-01</v>
      </c>
      <c r="E351" s="14">
        <v>512092</v>
      </c>
      <c r="F351" s="14">
        <v>0</v>
      </c>
      <c r="G351" s="15" t="s">
        <v>456</v>
      </c>
      <c r="H351" s="15" t="s">
        <v>456</v>
      </c>
      <c r="I351" s="15">
        <v>94.5</v>
      </c>
      <c r="J351" s="15" t="s">
        <v>456</v>
      </c>
      <c r="K351" s="15" t="s">
        <v>456</v>
      </c>
      <c r="L351" s="15" t="s">
        <v>456</v>
      </c>
      <c r="M351" s="16">
        <v>32</v>
      </c>
      <c r="N351" s="14"/>
      <c r="O351" s="14"/>
      <c r="P351" s="14"/>
      <c r="Q351" s="14"/>
      <c r="R351" s="17">
        <v>2</v>
      </c>
      <c r="S351" s="17"/>
      <c r="T351" s="18"/>
      <c r="U351" s="14">
        <v>0</v>
      </c>
      <c r="V351" s="19" t="s">
        <v>1043</v>
      </c>
      <c r="W351" s="19" t="s">
        <v>1044</v>
      </c>
      <c r="X351" s="14" t="s">
        <v>1045</v>
      </c>
    </row>
    <row r="352" spans="1:24" x14ac:dyDescent="0.25">
      <c r="A352" s="12" t="s">
        <v>529</v>
      </c>
      <c r="B352" s="13" t="s">
        <v>953</v>
      </c>
      <c r="C352" s="13" t="s">
        <v>461</v>
      </c>
      <c r="D352" s="70" t="str">
        <f>HYPERLINK(Tabulka482433[[#This Row],[Sloupec2]],Tabulka482433[[#This Row],[Sloupec1]])</f>
        <v>SolarEdge Home Backup Interface BI-NEUNU-3P-01</v>
      </c>
      <c r="E352" s="14">
        <v>512102</v>
      </c>
      <c r="F352" s="14">
        <v>0</v>
      </c>
      <c r="G352" s="15" t="s">
        <v>456</v>
      </c>
      <c r="H352" s="15" t="s">
        <v>456</v>
      </c>
      <c r="I352" s="15">
        <v>478.38</v>
      </c>
      <c r="J352" s="15" t="s">
        <v>456</v>
      </c>
      <c r="K352" s="15" t="s">
        <v>456</v>
      </c>
      <c r="L352" s="15" t="s">
        <v>456</v>
      </c>
      <c r="M352" s="16">
        <v>16</v>
      </c>
      <c r="N352" s="14"/>
      <c r="O352" s="14"/>
      <c r="P352" s="14"/>
      <c r="Q352" s="14"/>
      <c r="R352" s="17">
        <v>12</v>
      </c>
      <c r="S352" s="17"/>
      <c r="T352" s="18"/>
      <c r="U352" s="14">
        <v>0</v>
      </c>
      <c r="V352" s="19" t="s">
        <v>1046</v>
      </c>
      <c r="W352" s="19" t="s">
        <v>1047</v>
      </c>
      <c r="X352" s="14" t="s">
        <v>1048</v>
      </c>
    </row>
    <row r="353" spans="1:24" x14ac:dyDescent="0.25">
      <c r="A353" s="12" t="s">
        <v>529</v>
      </c>
      <c r="B353" s="13" t="s">
        <v>953</v>
      </c>
      <c r="C353" s="13" t="s">
        <v>461</v>
      </c>
      <c r="D353" s="70" t="str">
        <f>HYPERLINK(Tabulka482433[[#This Row],[Sloupec2]],Tabulka482433[[#This Row],[Sloupec1]])</f>
        <v>SolarEdge ONE Controller ONE-CLC1-RWWB0-A</v>
      </c>
      <c r="E353" s="14">
        <v>512115</v>
      </c>
      <c r="F353" s="14">
        <v>0</v>
      </c>
      <c r="G353" s="15" t="s">
        <v>456</v>
      </c>
      <c r="H353" s="15" t="s">
        <v>456</v>
      </c>
      <c r="I353" s="15">
        <v>647.9</v>
      </c>
      <c r="J353" s="15" t="s">
        <v>456</v>
      </c>
      <c r="K353" s="15" t="s">
        <v>456</v>
      </c>
      <c r="L353" s="15" t="s">
        <v>456</v>
      </c>
      <c r="M353" s="16">
        <v>0</v>
      </c>
      <c r="N353" s="14"/>
      <c r="O353" s="14"/>
      <c r="P353" s="14"/>
      <c r="Q353" s="14"/>
      <c r="R353" s="17">
        <v>5</v>
      </c>
      <c r="S353" s="17"/>
      <c r="T353" s="18"/>
      <c r="U353" s="14">
        <v>0</v>
      </c>
      <c r="V353" s="19" t="s">
        <v>1049</v>
      </c>
      <c r="W353" s="19" t="s">
        <v>1050</v>
      </c>
      <c r="X353" s="14" t="s">
        <v>1024</v>
      </c>
    </row>
    <row r="354" spans="1:24" x14ac:dyDescent="0.25">
      <c r="A354" s="12" t="s">
        <v>529</v>
      </c>
      <c r="B354" s="13" t="s">
        <v>953</v>
      </c>
      <c r="C354" s="13" t="s">
        <v>461</v>
      </c>
      <c r="D354" s="70" t="str">
        <f>HYPERLINK(Tabulka482433[[#This Row],[Sloupec2]],Tabulka482433[[#This Row],[Sloupec1]])</f>
        <v>SolarEdge CSS-O1-C-B01-01</v>
      </c>
      <c r="E354" s="14">
        <v>512116</v>
      </c>
      <c r="F354" s="14">
        <v>0</v>
      </c>
      <c r="G354" s="15" t="s">
        <v>456</v>
      </c>
      <c r="H354" s="15" t="s">
        <v>456</v>
      </c>
      <c r="I354" s="15">
        <v>168.3</v>
      </c>
      <c r="J354" s="15" t="s">
        <v>456</v>
      </c>
      <c r="K354" s="15" t="s">
        <v>456</v>
      </c>
      <c r="L354" s="15" t="s">
        <v>456</v>
      </c>
      <c r="M354" s="16">
        <v>0</v>
      </c>
      <c r="N354" s="14"/>
      <c r="O354" s="14"/>
      <c r="P354" s="14"/>
      <c r="Q354" s="14"/>
      <c r="R354" s="17">
        <v>5</v>
      </c>
      <c r="S354" s="17"/>
      <c r="T354" s="18"/>
      <c r="U354" s="14">
        <v>0</v>
      </c>
      <c r="V354" s="19" t="s">
        <v>1051</v>
      </c>
      <c r="W354" s="19" t="s">
        <v>1052</v>
      </c>
      <c r="X354" s="14" t="s">
        <v>1053</v>
      </c>
    </row>
    <row r="355" spans="1:24" x14ac:dyDescent="0.25">
      <c r="A355" s="12" t="s">
        <v>529</v>
      </c>
      <c r="B355" s="13" t="s">
        <v>953</v>
      </c>
      <c r="C355" s="13" t="s">
        <v>24</v>
      </c>
      <c r="D355" s="70" t="str">
        <f>HYPERLINK(Tabulka482433[[#This Row],[Sloupec2]],Tabulka482433[[#This Row],[Sloupec1]])</f>
        <v>SolarEdge Home Hot Water Controller SMRT-HOT-WTR-30-S2</v>
      </c>
      <c r="E355" s="14">
        <v>512042</v>
      </c>
      <c r="F355" s="14">
        <v>0</v>
      </c>
      <c r="G355" s="15" t="s">
        <v>456</v>
      </c>
      <c r="H355" s="15" t="s">
        <v>456</v>
      </c>
      <c r="I355" s="15">
        <v>226.8</v>
      </c>
      <c r="J355" s="15" t="s">
        <v>456</v>
      </c>
      <c r="K355" s="15" t="s">
        <v>456</v>
      </c>
      <c r="L355" s="15" t="s">
        <v>456</v>
      </c>
      <c r="M355" s="16">
        <v>4</v>
      </c>
      <c r="N355" s="14"/>
      <c r="O355" s="14"/>
      <c r="P355" s="14"/>
      <c r="Q355" s="14"/>
      <c r="R355" s="17">
        <v>5</v>
      </c>
      <c r="S355" s="17"/>
      <c r="T355" s="18"/>
      <c r="U355" s="14">
        <v>0</v>
      </c>
      <c r="V355" s="19" t="s">
        <v>1054</v>
      </c>
      <c r="W355" s="19" t="s">
        <v>1055</v>
      </c>
      <c r="X355" s="14" t="s">
        <v>1056</v>
      </c>
    </row>
    <row r="356" spans="1:24" x14ac:dyDescent="0.25">
      <c r="A356" s="12" t="s">
        <v>529</v>
      </c>
      <c r="B356" s="13" t="s">
        <v>953</v>
      </c>
      <c r="C356" s="13" t="s">
        <v>24</v>
      </c>
      <c r="D356" s="70" t="str">
        <f>HYPERLINK(Tabulka482433[[#This Row],[Sloupec2]],Tabulka482433[[#This Row],[Sloupec1]])</f>
        <v>SolarEdge Home Load Controller SEM-DCS-R08-00</v>
      </c>
      <c r="E356" s="14">
        <v>512111</v>
      </c>
      <c r="F356" s="14">
        <v>0</v>
      </c>
      <c r="G356" s="15" t="s">
        <v>456</v>
      </c>
      <c r="H356" s="15" t="s">
        <v>456</v>
      </c>
      <c r="I356" s="15">
        <v>89.38</v>
      </c>
      <c r="J356" s="15" t="s">
        <v>456</v>
      </c>
      <c r="K356" s="15" t="s">
        <v>456</v>
      </c>
      <c r="L356" s="15" t="s">
        <v>456</v>
      </c>
      <c r="M356" s="16">
        <v>1</v>
      </c>
      <c r="N356" s="14"/>
      <c r="O356" s="14"/>
      <c r="P356" s="14"/>
      <c r="Q356" s="14"/>
      <c r="R356" s="17">
        <v>5</v>
      </c>
      <c r="S356" s="17"/>
      <c r="T356" s="18"/>
      <c r="U356" s="14">
        <v>0</v>
      </c>
      <c r="V356" s="19" t="s">
        <v>1057</v>
      </c>
      <c r="W356" s="19" t="s">
        <v>1058</v>
      </c>
      <c r="X356" s="14" t="s">
        <v>1059</v>
      </c>
    </row>
    <row r="357" spans="1:24" x14ac:dyDescent="0.25">
      <c r="A357" s="12" t="s">
        <v>529</v>
      </c>
      <c r="B357" s="13" t="s">
        <v>953</v>
      </c>
      <c r="C357" s="13" t="s">
        <v>24</v>
      </c>
      <c r="D357" s="70" t="str">
        <f>HYPERLINK(Tabulka482433[[#This Row],[Sloupec2]],Tabulka482433[[#This Row],[Sloupec1]])</f>
        <v>SolarEdge Home Smart Switch SEM-SWT-R16-00</v>
      </c>
      <c r="E357" s="14">
        <v>512121</v>
      </c>
      <c r="F357" s="14">
        <v>0</v>
      </c>
      <c r="G357" s="15" t="s">
        <v>456</v>
      </c>
      <c r="H357" s="15" t="s">
        <v>456</v>
      </c>
      <c r="I357" s="15">
        <v>79.3</v>
      </c>
      <c r="J357" s="15" t="s">
        <v>456</v>
      </c>
      <c r="K357" s="15" t="s">
        <v>456</v>
      </c>
      <c r="L357" s="15" t="s">
        <v>456</v>
      </c>
      <c r="M357" s="16">
        <v>5</v>
      </c>
      <c r="N357" s="14"/>
      <c r="O357" s="14"/>
      <c r="P357" s="14"/>
      <c r="Q357" s="14"/>
      <c r="R357" s="17">
        <v>5</v>
      </c>
      <c r="S357" s="17"/>
      <c r="T357" s="18"/>
      <c r="U357" s="14">
        <v>0</v>
      </c>
      <c r="V357" s="19" t="s">
        <v>1060</v>
      </c>
      <c r="W357" s="19" t="s">
        <v>1061</v>
      </c>
      <c r="X357" s="14" t="s">
        <v>1062</v>
      </c>
    </row>
    <row r="358" spans="1:24" x14ac:dyDescent="0.25">
      <c r="A358" s="12" t="s">
        <v>529</v>
      </c>
      <c r="B358" s="13" t="s">
        <v>953</v>
      </c>
      <c r="C358" s="13" t="s">
        <v>24</v>
      </c>
      <c r="D358" s="70" t="str">
        <f>HYPERLINK(Tabulka482433[[#This Row],[Sloupec2]],Tabulka482433[[#This Row],[Sloupec1]])</f>
        <v>Smart Home Hot Water Controller Temperature Sensor HOTWTR-SENS-RW-S1</v>
      </c>
      <c r="E358" s="14">
        <v>512131</v>
      </c>
      <c r="F358" s="14">
        <v>0</v>
      </c>
      <c r="G358" s="15" t="s">
        <v>456</v>
      </c>
      <c r="H358" s="15" t="s">
        <v>456</v>
      </c>
      <c r="I358" s="15">
        <v>79.97</v>
      </c>
      <c r="J358" s="15" t="s">
        <v>456</v>
      </c>
      <c r="K358" s="15" t="s">
        <v>456</v>
      </c>
      <c r="L358" s="15" t="s">
        <v>456</v>
      </c>
      <c r="M358" s="16">
        <v>5</v>
      </c>
      <c r="N358" s="14"/>
      <c r="O358" s="14"/>
      <c r="P358" s="14"/>
      <c r="Q358" s="14"/>
      <c r="R358" s="17">
        <v>5</v>
      </c>
      <c r="S358" s="17"/>
      <c r="T358" s="18"/>
      <c r="U358" s="14">
        <v>0</v>
      </c>
      <c r="V358" s="19" t="s">
        <v>1063</v>
      </c>
      <c r="W358" s="19" t="s">
        <v>1064</v>
      </c>
      <c r="X358" s="14" t="s">
        <v>1065</v>
      </c>
    </row>
    <row r="359" spans="1:24" x14ac:dyDescent="0.25">
      <c r="A359" s="12" t="s">
        <v>529</v>
      </c>
      <c r="B359" s="13" t="s">
        <v>953</v>
      </c>
      <c r="C359" s="13" t="s">
        <v>887</v>
      </c>
      <c r="D359" s="70" t="str">
        <f>HYPERLINK(Tabulka482433[[#This Row],[Sloupec2]],Tabulka482433[[#This Row],[Sloupec1]])</f>
        <v>SolarEdge Home Inline Meter MTR-240-3PC1-D-A-MW</v>
      </c>
      <c r="E359" s="14">
        <v>512101</v>
      </c>
      <c r="F359" s="14">
        <v>0</v>
      </c>
      <c r="G359" s="15" t="s">
        <v>456</v>
      </c>
      <c r="H359" s="15" t="s">
        <v>456</v>
      </c>
      <c r="I359" s="15">
        <v>99.12</v>
      </c>
      <c r="J359" s="15" t="s">
        <v>456</v>
      </c>
      <c r="K359" s="15" t="s">
        <v>456</v>
      </c>
      <c r="L359" s="15" t="s">
        <v>456</v>
      </c>
      <c r="M359" s="16">
        <v>27</v>
      </c>
      <c r="N359" s="14"/>
      <c r="O359" s="14"/>
      <c r="P359" s="14"/>
      <c r="Q359" s="14"/>
      <c r="R359" s="17">
        <v>2</v>
      </c>
      <c r="S359" s="17"/>
      <c r="T359" s="18"/>
      <c r="U359" s="14">
        <v>0</v>
      </c>
      <c r="V359" s="19" t="s">
        <v>1066</v>
      </c>
      <c r="W359" s="19" t="s">
        <v>1067</v>
      </c>
      <c r="X359" s="14" t="s">
        <v>1068</v>
      </c>
    </row>
    <row r="360" spans="1:24" x14ac:dyDescent="0.25">
      <c r="A360" s="12" t="s">
        <v>529</v>
      </c>
      <c r="B360" s="13" t="s">
        <v>953</v>
      </c>
      <c r="C360" s="13" t="s">
        <v>820</v>
      </c>
      <c r="D360" s="70" t="str">
        <f>HYPERLINK(Tabulka482433[[#This Row],[Sloupec2]],Tabulka482433[[#This Row],[Sloupec1]])</f>
        <v>SolarEdge Home EV Charger SE-EVK22C00-01</v>
      </c>
      <c r="E360" s="14">
        <v>712221</v>
      </c>
      <c r="F360" s="14">
        <v>22</v>
      </c>
      <c r="G360" s="15" t="s">
        <v>456</v>
      </c>
      <c r="H360" s="15" t="s">
        <v>456</v>
      </c>
      <c r="I360" s="15">
        <v>940.8</v>
      </c>
      <c r="J360" s="15" t="s">
        <v>456</v>
      </c>
      <c r="K360" s="15" t="s">
        <v>456</v>
      </c>
      <c r="L360" s="15" t="s">
        <v>456</v>
      </c>
      <c r="M360" s="16">
        <v>39</v>
      </c>
      <c r="N360" s="14"/>
      <c r="O360" s="14"/>
      <c r="P360" s="14"/>
      <c r="Q360" s="14"/>
      <c r="R360" s="17">
        <v>3</v>
      </c>
      <c r="S360" s="17"/>
      <c r="T360" s="18"/>
      <c r="U360" s="14">
        <v>0</v>
      </c>
      <c r="V360" s="19" t="s">
        <v>1069</v>
      </c>
      <c r="W360" s="19" t="s">
        <v>1070</v>
      </c>
      <c r="X360" s="14" t="s">
        <v>1071</v>
      </c>
    </row>
    <row r="361" spans="1:24" x14ac:dyDescent="0.25">
      <c r="A361" s="12" t="s">
        <v>529</v>
      </c>
      <c r="B361" s="13" t="s">
        <v>953</v>
      </c>
      <c r="C361" s="13" t="s">
        <v>920</v>
      </c>
      <c r="D361" s="70" t="str">
        <f>HYPERLINK(Tabulka482433[[#This Row],[Sloupec2]],Tabulka482433[[#This Row],[Sloupec1]])</f>
        <v>Optimizer SolarEdge P370-5RM4MRM</v>
      </c>
      <c r="E361" s="14">
        <v>412371</v>
      </c>
      <c r="F361" s="14">
        <v>0</v>
      </c>
      <c r="G361" s="15" t="s">
        <v>456</v>
      </c>
      <c r="H361" s="15" t="s">
        <v>456</v>
      </c>
      <c r="I361" s="15">
        <v>34.81</v>
      </c>
      <c r="J361" s="15" t="s">
        <v>456</v>
      </c>
      <c r="K361" s="15" t="s">
        <v>456</v>
      </c>
      <c r="L361" s="15" t="s">
        <v>456</v>
      </c>
      <c r="M361" s="16">
        <v>10</v>
      </c>
      <c r="N361" s="14"/>
      <c r="O361" s="14"/>
      <c r="P361" s="14"/>
      <c r="Q361" s="14"/>
      <c r="R361" s="17">
        <v>25</v>
      </c>
      <c r="S361" s="17"/>
      <c r="T361" s="18"/>
      <c r="U361" s="14">
        <v>0</v>
      </c>
      <c r="V361" s="19" t="s">
        <v>1072</v>
      </c>
      <c r="W361" s="19" t="s">
        <v>1073</v>
      </c>
      <c r="X361" s="14" t="s">
        <v>1074</v>
      </c>
    </row>
    <row r="362" spans="1:24" x14ac:dyDescent="0.25">
      <c r="A362" s="12" t="s">
        <v>529</v>
      </c>
      <c r="B362" s="13" t="s">
        <v>953</v>
      </c>
      <c r="C362" s="13" t="s">
        <v>920</v>
      </c>
      <c r="D362" s="70" t="str">
        <f>HYPERLINK(Tabulka482433[[#This Row],[Sloupec2]],Tabulka482433[[#This Row],[Sloupec1]])</f>
        <v>Optimizer SolarEdge P401I-5RM4MRM</v>
      </c>
      <c r="E362" s="14">
        <v>412406</v>
      </c>
      <c r="F362" s="14">
        <v>0</v>
      </c>
      <c r="G362" s="15" t="s">
        <v>456</v>
      </c>
      <c r="H362" s="15" t="s">
        <v>456</v>
      </c>
      <c r="I362" s="15">
        <v>39.479999999999997</v>
      </c>
      <c r="J362" s="15" t="s">
        <v>456</v>
      </c>
      <c r="K362" s="15" t="s">
        <v>456</v>
      </c>
      <c r="L362" s="15" t="s">
        <v>456</v>
      </c>
      <c r="M362" s="16">
        <v>10</v>
      </c>
      <c r="N362" s="14"/>
      <c r="O362" s="14"/>
      <c r="P362" s="14"/>
      <c r="Q362" s="14"/>
      <c r="R362" s="17">
        <v>25</v>
      </c>
      <c r="S362" s="17"/>
      <c r="T362" s="18"/>
      <c r="U362" s="14">
        <v>0</v>
      </c>
      <c r="V362" s="19" t="s">
        <v>1075</v>
      </c>
      <c r="W362" s="19" t="s">
        <v>1076</v>
      </c>
      <c r="X362" s="14" t="s">
        <v>1077</v>
      </c>
    </row>
    <row r="363" spans="1:24" x14ac:dyDescent="0.25">
      <c r="A363" s="12" t="s">
        <v>529</v>
      </c>
      <c r="B363" s="13" t="s">
        <v>953</v>
      </c>
      <c r="C363" s="13" t="s">
        <v>920</v>
      </c>
      <c r="D363" s="70" t="str">
        <f>HYPERLINK(Tabulka482433[[#This Row],[Sloupec2]],Tabulka482433[[#This Row],[Sloupec1]])</f>
        <v>Optimizer SolarEdge S440-1GM4MRM</v>
      </c>
      <c r="E363" s="14">
        <v>412441</v>
      </c>
      <c r="F363" s="14">
        <v>0</v>
      </c>
      <c r="G363" s="15" t="s">
        <v>456</v>
      </c>
      <c r="H363" s="15" t="s">
        <v>456</v>
      </c>
      <c r="I363" s="15">
        <v>39.85</v>
      </c>
      <c r="J363" s="15" t="s">
        <v>456</v>
      </c>
      <c r="K363" s="15" t="s">
        <v>456</v>
      </c>
      <c r="L363" s="15" t="s">
        <v>456</v>
      </c>
      <c r="M363" s="16">
        <v>38</v>
      </c>
      <c r="N363" s="14"/>
      <c r="O363" s="14"/>
      <c r="P363" s="14"/>
      <c r="Q363" s="14"/>
      <c r="R363" s="17">
        <v>25</v>
      </c>
      <c r="S363" s="17"/>
      <c r="T363" s="18"/>
      <c r="U363" s="14">
        <v>0</v>
      </c>
      <c r="V363" s="19" t="s">
        <v>1078</v>
      </c>
      <c r="W363" s="19" t="s">
        <v>1079</v>
      </c>
      <c r="X363" s="14" t="s">
        <v>1080</v>
      </c>
    </row>
    <row r="364" spans="1:24" x14ac:dyDescent="0.25">
      <c r="A364" s="12" t="s">
        <v>529</v>
      </c>
      <c r="B364" s="13" t="s">
        <v>953</v>
      </c>
      <c r="C364" s="13" t="s">
        <v>920</v>
      </c>
      <c r="D364" s="70" t="str">
        <f>HYPERLINK(Tabulka482433[[#This Row],[Sloupec2]],Tabulka482433[[#This Row],[Sloupec1]])</f>
        <v>Optimizer SolarEdge S500-1GM4MRM</v>
      </c>
      <c r="E364" s="14">
        <v>412500</v>
      </c>
      <c r="F364" s="14">
        <v>0</v>
      </c>
      <c r="G364" s="15" t="s">
        <v>456</v>
      </c>
      <c r="H364" s="15" t="s">
        <v>456</v>
      </c>
      <c r="I364" s="15">
        <v>41.92</v>
      </c>
      <c r="J364" s="15" t="s">
        <v>456</v>
      </c>
      <c r="K364" s="15" t="s">
        <v>456</v>
      </c>
      <c r="L364" s="15" t="s">
        <v>456</v>
      </c>
      <c r="M364" s="16">
        <v>2975</v>
      </c>
      <c r="N364" s="14"/>
      <c r="O364" s="14"/>
      <c r="P364" s="14"/>
      <c r="Q364" s="14"/>
      <c r="R364" s="17">
        <v>25</v>
      </c>
      <c r="S364" s="17"/>
      <c r="T364" s="18"/>
      <c r="U364" s="14">
        <v>0</v>
      </c>
      <c r="V364" s="19" t="s">
        <v>1081</v>
      </c>
      <c r="W364" s="19" t="s">
        <v>1082</v>
      </c>
      <c r="X364" s="14" t="s">
        <v>1080</v>
      </c>
    </row>
    <row r="365" spans="1:24" x14ac:dyDescent="0.25">
      <c r="A365" s="12" t="s">
        <v>529</v>
      </c>
      <c r="B365" s="13" t="s">
        <v>953</v>
      </c>
      <c r="C365" s="13" t="s">
        <v>920</v>
      </c>
      <c r="D365" s="70" t="str">
        <f>HYPERLINK(Tabulka482433[[#This Row],[Sloupec2]],Tabulka482433[[#This Row],[Sloupec1]])</f>
        <v>Optimizér SolarEdge P605-4RM4MBN</v>
      </c>
      <c r="E365" s="14">
        <v>412606</v>
      </c>
      <c r="F365" s="14">
        <v>0</v>
      </c>
      <c r="G365" s="15" t="s">
        <v>456</v>
      </c>
      <c r="H365" s="15" t="s">
        <v>456</v>
      </c>
      <c r="I365" s="15">
        <v>40.4</v>
      </c>
      <c r="J365" s="15" t="s">
        <v>456</v>
      </c>
      <c r="K365" s="15" t="s">
        <v>456</v>
      </c>
      <c r="L365" s="15" t="s">
        <v>456</v>
      </c>
      <c r="M365" s="16">
        <v>2110</v>
      </c>
      <c r="N365" s="14"/>
      <c r="O365" s="14"/>
      <c r="P365" s="14"/>
      <c r="Q365" s="14"/>
      <c r="R365" s="17">
        <v>25</v>
      </c>
      <c r="S365" s="17"/>
      <c r="T365" s="18"/>
      <c r="U365" s="14">
        <v>0</v>
      </c>
      <c r="V365" s="19" t="s">
        <v>1083</v>
      </c>
      <c r="W365" s="19" t="s">
        <v>1084</v>
      </c>
      <c r="X365" s="14" t="s">
        <v>1085</v>
      </c>
    </row>
    <row r="366" spans="1:24" x14ac:dyDescent="0.25">
      <c r="A366" s="12" t="s">
        <v>529</v>
      </c>
      <c r="B366" s="13" t="s">
        <v>953</v>
      </c>
      <c r="C366" s="13" t="s">
        <v>920</v>
      </c>
      <c r="D366" s="70" t="str">
        <f>HYPERLINK(Tabulka482433[[#This Row],[Sloupec2]],Tabulka482433[[#This Row],[Sloupec1]])</f>
        <v>Optimizér SolarEdge P750-4RMLMBN</v>
      </c>
      <c r="E366" s="14">
        <v>412751</v>
      </c>
      <c r="F366" s="14">
        <v>0</v>
      </c>
      <c r="G366" s="15" t="s">
        <v>456</v>
      </c>
      <c r="H366" s="15" t="s">
        <v>456</v>
      </c>
      <c r="I366" s="15">
        <v>38.770000000000003</v>
      </c>
      <c r="J366" s="15" t="s">
        <v>456</v>
      </c>
      <c r="K366" s="15" t="s">
        <v>456</v>
      </c>
      <c r="L366" s="15" t="s">
        <v>456</v>
      </c>
      <c r="M366" s="16">
        <v>950</v>
      </c>
      <c r="N366" s="14"/>
      <c r="O366" s="14"/>
      <c r="P366" s="14"/>
      <c r="Q366" s="14"/>
      <c r="R366" s="17">
        <v>25</v>
      </c>
      <c r="S366" s="17"/>
      <c r="T366" s="18"/>
      <c r="U366" s="14">
        <v>0</v>
      </c>
      <c r="V366" s="19" t="s">
        <v>1086</v>
      </c>
      <c r="W366" s="19" t="s">
        <v>1087</v>
      </c>
      <c r="X366" s="14" t="s">
        <v>1088</v>
      </c>
    </row>
    <row r="367" spans="1:24" x14ac:dyDescent="0.25">
      <c r="A367" s="12" t="s">
        <v>529</v>
      </c>
      <c r="B367" s="13" t="s">
        <v>953</v>
      </c>
      <c r="C367" s="13" t="s">
        <v>920</v>
      </c>
      <c r="D367" s="70" t="str">
        <f>HYPERLINK(Tabulka482433[[#This Row],[Sloupec2]],Tabulka482433[[#This Row],[Sloupec1]])</f>
        <v>Optimizer SolarEdge P850-4RM4MBY</v>
      </c>
      <c r="E367" s="14">
        <v>412852</v>
      </c>
      <c r="F367" s="14">
        <v>0</v>
      </c>
      <c r="G367" s="15" t="s">
        <v>456</v>
      </c>
      <c r="H367" s="15" t="s">
        <v>456</v>
      </c>
      <c r="I367" s="15">
        <v>53.51</v>
      </c>
      <c r="J367" s="15" t="s">
        <v>456</v>
      </c>
      <c r="K367" s="15" t="s">
        <v>456</v>
      </c>
      <c r="L367" s="15" t="s">
        <v>456</v>
      </c>
      <c r="M367" s="16">
        <v>33</v>
      </c>
      <c r="N367" s="14"/>
      <c r="O367" s="14"/>
      <c r="P367" s="14"/>
      <c r="Q367" s="14"/>
      <c r="R367" s="17">
        <v>25</v>
      </c>
      <c r="S367" s="17"/>
      <c r="T367" s="18"/>
      <c r="U367" s="14">
        <v>0</v>
      </c>
      <c r="V367" s="19" t="s">
        <v>1089</v>
      </c>
      <c r="W367" s="19" t="s">
        <v>1090</v>
      </c>
      <c r="X367" s="14" t="s">
        <v>1091</v>
      </c>
    </row>
    <row r="368" spans="1:24" x14ac:dyDescent="0.25">
      <c r="A368" s="12" t="s">
        <v>529</v>
      </c>
      <c r="B368" s="13" t="s">
        <v>953</v>
      </c>
      <c r="C368" s="13" t="s">
        <v>920</v>
      </c>
      <c r="D368" s="70" t="str">
        <f>HYPERLINK(Tabulka482433[[#This Row],[Sloupec2]],Tabulka482433[[#This Row],[Sloupec1]])</f>
        <v>Optimizer SolarEdge P950-4RM4MBY</v>
      </c>
      <c r="E368" s="14">
        <v>412952</v>
      </c>
      <c r="F368" s="14">
        <v>0</v>
      </c>
      <c r="G368" s="15" t="s">
        <v>456</v>
      </c>
      <c r="H368" s="15" t="s">
        <v>456</v>
      </c>
      <c r="I368" s="15">
        <v>47.59</v>
      </c>
      <c r="J368" s="15" t="s">
        <v>456</v>
      </c>
      <c r="K368" s="15" t="s">
        <v>456</v>
      </c>
      <c r="L368" s="15" t="s">
        <v>456</v>
      </c>
      <c r="M368" s="16">
        <v>738</v>
      </c>
      <c r="N368" s="14"/>
      <c r="O368" s="14"/>
      <c r="P368" s="14"/>
      <c r="Q368" s="14"/>
      <c r="R368" s="17">
        <v>25</v>
      </c>
      <c r="S368" s="17"/>
      <c r="T368" s="18"/>
      <c r="U368" s="14">
        <v>0</v>
      </c>
      <c r="V368" s="19" t="s">
        <v>1092</v>
      </c>
      <c r="W368" s="19" t="s">
        <v>1093</v>
      </c>
      <c r="X368" s="14" t="s">
        <v>1091</v>
      </c>
    </row>
    <row r="369" spans="1:24" x14ac:dyDescent="0.25">
      <c r="A369" s="12" t="s">
        <v>529</v>
      </c>
      <c r="B369" s="13" t="s">
        <v>953</v>
      </c>
      <c r="C369" s="13" t="s">
        <v>920</v>
      </c>
      <c r="D369" s="70" t="str">
        <f>HYPERLINK(Tabulka482433[[#This Row],[Sloupec2]],Tabulka482433[[#This Row],[Sloupec1]])</f>
        <v>Optimizér SolarEdge P1100-4RM4MBT</v>
      </c>
      <c r="E369" s="14">
        <v>412112</v>
      </c>
      <c r="F369" s="14">
        <v>0</v>
      </c>
      <c r="G369" s="15" t="s">
        <v>456</v>
      </c>
      <c r="H369" s="15" t="s">
        <v>456</v>
      </c>
      <c r="I369" s="15">
        <v>51.74</v>
      </c>
      <c r="J369" s="15" t="s">
        <v>456</v>
      </c>
      <c r="K369" s="15" t="s">
        <v>456</v>
      </c>
      <c r="L369" s="15" t="s">
        <v>456</v>
      </c>
      <c r="M369" s="16">
        <v>5027</v>
      </c>
      <c r="N369" s="14"/>
      <c r="O369" s="14"/>
      <c r="P369" s="14"/>
      <c r="Q369" s="14"/>
      <c r="R369" s="17">
        <v>25</v>
      </c>
      <c r="S369" s="17"/>
      <c r="T369" s="18"/>
      <c r="U369" s="14">
        <v>0</v>
      </c>
      <c r="V369" s="19" t="s">
        <v>1094</v>
      </c>
      <c r="W369" s="19" t="s">
        <v>1095</v>
      </c>
      <c r="X369" s="14" t="s">
        <v>1096</v>
      </c>
    </row>
    <row r="370" spans="1:24" x14ac:dyDescent="0.25">
      <c r="A370" s="12" t="s">
        <v>529</v>
      </c>
      <c r="B370" s="13" t="s">
        <v>953</v>
      </c>
      <c r="C370" s="13" t="s">
        <v>920</v>
      </c>
      <c r="D370" s="70" t="str">
        <f>HYPERLINK(Tabulka482433[[#This Row],[Sloupec2]],Tabulka482433[[#This Row],[Sloupec1]])</f>
        <v>Optimizér SolarEdge S1000-1GM4MBT</v>
      </c>
      <c r="E370" s="14">
        <v>412102</v>
      </c>
      <c r="F370" s="14">
        <v>0</v>
      </c>
      <c r="G370" s="15" t="s">
        <v>456</v>
      </c>
      <c r="H370" s="15" t="s">
        <v>456</v>
      </c>
      <c r="I370" s="15">
        <v>50.36</v>
      </c>
      <c r="J370" s="15" t="s">
        <v>456</v>
      </c>
      <c r="K370" s="15" t="s">
        <v>456</v>
      </c>
      <c r="L370" s="15" t="s">
        <v>456</v>
      </c>
      <c r="M370" s="16">
        <v>1982</v>
      </c>
      <c r="N370" s="14"/>
      <c r="O370" s="14"/>
      <c r="P370" s="14"/>
      <c r="Q370" s="14"/>
      <c r="R370" s="17">
        <v>25</v>
      </c>
      <c r="S370" s="17"/>
      <c r="T370" s="18"/>
      <c r="U370" s="14">
        <v>0</v>
      </c>
      <c r="V370" s="19" t="s">
        <v>1097</v>
      </c>
      <c r="W370" s="19" t="s">
        <v>1098</v>
      </c>
      <c r="X370" s="14" t="s">
        <v>1099</v>
      </c>
    </row>
    <row r="371" spans="1:24" x14ac:dyDescent="0.25">
      <c r="A371" s="12" t="s">
        <v>529</v>
      </c>
      <c r="B371" s="13" t="s">
        <v>953</v>
      </c>
      <c r="C371" s="13" t="s">
        <v>920</v>
      </c>
      <c r="D371" s="70" t="str">
        <f>HYPERLINK(Tabulka482433[[#This Row],[Sloupec2]],Tabulka482433[[#This Row],[Sloupec1]])</f>
        <v>Optimizér SolarEdge S1000-1GMXMBT</v>
      </c>
      <c r="E371" s="14">
        <v>412023</v>
      </c>
      <c r="F371" s="14">
        <v>0</v>
      </c>
      <c r="G371" s="15" t="s">
        <v>456</v>
      </c>
      <c r="H371" s="15" t="s">
        <v>456</v>
      </c>
      <c r="I371" s="15">
        <v>52.67</v>
      </c>
      <c r="J371" s="15" t="s">
        <v>456</v>
      </c>
      <c r="K371" s="15" t="s">
        <v>456</v>
      </c>
      <c r="L371" s="15" t="s">
        <v>456</v>
      </c>
      <c r="M371" s="16">
        <v>2902</v>
      </c>
      <c r="N371" s="14"/>
      <c r="O371" s="14"/>
      <c r="P371" s="14"/>
      <c r="Q371" s="14"/>
      <c r="R371" s="17">
        <v>25</v>
      </c>
      <c r="S371" s="17"/>
      <c r="T371" s="18"/>
      <c r="U371" s="14">
        <v>0</v>
      </c>
      <c r="V371" s="19" t="s">
        <v>1100</v>
      </c>
      <c r="W371" s="19" t="s">
        <v>1101</v>
      </c>
      <c r="X371" s="14" t="s">
        <v>1102</v>
      </c>
    </row>
    <row r="372" spans="1:24" x14ac:dyDescent="0.25">
      <c r="A372" s="12" t="s">
        <v>529</v>
      </c>
      <c r="B372" s="13" t="s">
        <v>953</v>
      </c>
      <c r="C372" s="13" t="s">
        <v>920</v>
      </c>
      <c r="D372" s="70" t="str">
        <f>HYPERLINK(Tabulka482433[[#This Row],[Sloupec2]],Tabulka482433[[#This Row],[Sloupec1]])</f>
        <v>Optimizér SolarEdge S1200-1GM4MBV</v>
      </c>
      <c r="E372" s="14">
        <v>412122</v>
      </c>
      <c r="F372" s="14">
        <v>0</v>
      </c>
      <c r="G372" s="15" t="s">
        <v>456</v>
      </c>
      <c r="H372" s="15" t="s">
        <v>456</v>
      </c>
      <c r="I372" s="15">
        <v>59.6</v>
      </c>
      <c r="J372" s="15" t="s">
        <v>456</v>
      </c>
      <c r="K372" s="15" t="s">
        <v>456</v>
      </c>
      <c r="L372" s="15" t="s">
        <v>456</v>
      </c>
      <c r="M372" s="16">
        <v>2505</v>
      </c>
      <c r="N372" s="14"/>
      <c r="O372" s="14"/>
      <c r="P372" s="14"/>
      <c r="Q372" s="14"/>
      <c r="R372" s="17">
        <v>25</v>
      </c>
      <c r="S372" s="17"/>
      <c r="T372" s="18"/>
      <c r="U372" s="14">
        <v>0</v>
      </c>
      <c r="V372" s="19" t="s">
        <v>1103</v>
      </c>
      <c r="W372" s="19" t="s">
        <v>1104</v>
      </c>
      <c r="X372" s="14" t="s">
        <v>1105</v>
      </c>
    </row>
    <row r="373" spans="1:24" x14ac:dyDescent="0.25">
      <c r="A373" s="12" t="s">
        <v>529</v>
      </c>
      <c r="B373" s="13" t="s">
        <v>953</v>
      </c>
      <c r="C373" s="13" t="s">
        <v>920</v>
      </c>
      <c r="D373" s="70" t="str">
        <f>HYPERLINK(Tabulka482433[[#This Row],[Sloupec2]],Tabulka482433[[#This Row],[Sloupec1]])</f>
        <v>Optimizér SolarEdge S1400-1GM4MBWD</v>
      </c>
      <c r="E373" s="14">
        <v>412141</v>
      </c>
      <c r="F373" s="14">
        <v>0</v>
      </c>
      <c r="G373" s="15" t="s">
        <v>456</v>
      </c>
      <c r="H373" s="15" t="s">
        <v>456</v>
      </c>
      <c r="I373" s="15">
        <v>62.83</v>
      </c>
      <c r="J373" s="15" t="s">
        <v>456</v>
      </c>
      <c r="K373" s="15" t="s">
        <v>456</v>
      </c>
      <c r="L373" s="15" t="s">
        <v>456</v>
      </c>
      <c r="M373" s="16">
        <v>1114</v>
      </c>
      <c r="N373" s="14"/>
      <c r="O373" s="14"/>
      <c r="P373" s="14"/>
      <c r="Q373" s="14"/>
      <c r="R373" s="17">
        <v>0</v>
      </c>
      <c r="S373" s="17"/>
      <c r="T373" s="18"/>
      <c r="U373" s="14">
        <v>0</v>
      </c>
      <c r="V373" s="19" t="s">
        <v>1106</v>
      </c>
      <c r="W373" s="19" t="s">
        <v>1107</v>
      </c>
      <c r="X373" s="14" t="s">
        <v>1108</v>
      </c>
    </row>
    <row r="374" spans="1:24" x14ac:dyDescent="0.25">
      <c r="A374" s="12" t="s">
        <v>529</v>
      </c>
      <c r="B374" s="13" t="s">
        <v>953</v>
      </c>
      <c r="C374" s="13" t="s">
        <v>24</v>
      </c>
      <c r="D374" s="70" t="str">
        <f>HYPERLINK(Tabulka482433[[#This Row],[Sloupec2]],Tabulka482433[[#This Row],[Sloupec1]])</f>
        <v>SolarEdge 1/3PH Star 230/400V, DINRail MB Energy MTR, RW</v>
      </c>
      <c r="E374" s="14">
        <v>512041</v>
      </c>
      <c r="F374" s="14">
        <v>0</v>
      </c>
      <c r="G374" s="15" t="s">
        <v>456</v>
      </c>
      <c r="H374" s="15" t="s">
        <v>456</v>
      </c>
      <c r="I374" s="15">
        <v>109.03</v>
      </c>
      <c r="J374" s="15" t="s">
        <v>456</v>
      </c>
      <c r="K374" s="15" t="s">
        <v>456</v>
      </c>
      <c r="L374" s="15" t="s">
        <v>456</v>
      </c>
      <c r="M374" s="16">
        <v>65</v>
      </c>
      <c r="N374" s="14"/>
      <c r="O374" s="14"/>
      <c r="P374" s="14"/>
      <c r="Q374" s="14"/>
      <c r="R374" s="17">
        <v>2</v>
      </c>
      <c r="S374" s="17"/>
      <c r="T374" s="18"/>
      <c r="U374" s="14">
        <v>0</v>
      </c>
      <c r="V374" s="19" t="s">
        <v>1109</v>
      </c>
      <c r="W374" s="19" t="s">
        <v>1110</v>
      </c>
      <c r="X374" s="14" t="s">
        <v>1111</v>
      </c>
    </row>
    <row r="375" spans="1:24" x14ac:dyDescent="0.25">
      <c r="A375" s="12" t="s">
        <v>529</v>
      </c>
      <c r="B375" s="13" t="s">
        <v>953</v>
      </c>
      <c r="C375" s="13" t="s">
        <v>24</v>
      </c>
      <c r="D375" s="70" t="str">
        <f>HYPERLINK(Tabulka482433[[#This Row],[Sloupec2]],Tabulka482433[[#This Row],[Sloupec1]])</f>
        <v>SolarEdge Current Transformer CTB-4x4-2000</v>
      </c>
      <c r="E375" s="14">
        <v>512091</v>
      </c>
      <c r="F375" s="14">
        <v>0</v>
      </c>
      <c r="G375" s="15" t="s">
        <v>456</v>
      </c>
      <c r="H375" s="15" t="s">
        <v>456</v>
      </c>
      <c r="I375" s="15">
        <v>238.88</v>
      </c>
      <c r="J375" s="15" t="s">
        <v>456</v>
      </c>
      <c r="K375" s="15" t="s">
        <v>456</v>
      </c>
      <c r="L375" s="15" t="s">
        <v>456</v>
      </c>
      <c r="M375" s="16">
        <v>8</v>
      </c>
      <c r="N375" s="14"/>
      <c r="O375" s="14"/>
      <c r="P375" s="14"/>
      <c r="Q375" s="14"/>
      <c r="R375" s="17">
        <v>2</v>
      </c>
      <c r="S375" s="17"/>
      <c r="T375" s="18"/>
      <c r="U375" s="14">
        <v>0</v>
      </c>
      <c r="V375" s="19" t="s">
        <v>1112</v>
      </c>
      <c r="W375" s="19" t="s">
        <v>1113</v>
      </c>
      <c r="X375" s="14" t="s">
        <v>1114</v>
      </c>
    </row>
    <row r="376" spans="1:24" x14ac:dyDescent="0.25">
      <c r="A376" s="12" t="s">
        <v>529</v>
      </c>
      <c r="B376" s="13" t="s">
        <v>953</v>
      </c>
      <c r="C376" s="13" t="s">
        <v>24</v>
      </c>
      <c r="D376" s="70" t="str">
        <f>HYPERLINK(Tabulka482433[[#This Row],[Sloupec2]],Tabulka482433[[#This Row],[Sloupec1]])</f>
        <v>SolarEdge Current Transformer CTB-4X4.5-3000</v>
      </c>
      <c r="E376" s="14">
        <v>512081</v>
      </c>
      <c r="F376" s="14">
        <v>0</v>
      </c>
      <c r="G376" s="15" t="s">
        <v>456</v>
      </c>
      <c r="H376" s="15" t="s">
        <v>456</v>
      </c>
      <c r="I376" s="15">
        <v>270.27</v>
      </c>
      <c r="J376" s="15" t="s">
        <v>456</v>
      </c>
      <c r="K376" s="15" t="s">
        <v>456</v>
      </c>
      <c r="L376" s="15" t="s">
        <v>456</v>
      </c>
      <c r="M376" s="16">
        <v>6</v>
      </c>
      <c r="N376" s="14"/>
      <c r="O376" s="14"/>
      <c r="P376" s="14"/>
      <c r="Q376" s="14"/>
      <c r="R376" s="17">
        <v>2</v>
      </c>
      <c r="S376" s="17"/>
      <c r="T376" s="18"/>
      <c r="U376" s="14">
        <v>0</v>
      </c>
      <c r="V376" s="19" t="s">
        <v>1115</v>
      </c>
      <c r="W376" s="19" t="s">
        <v>1116</v>
      </c>
      <c r="X376" s="14" t="s">
        <v>1117</v>
      </c>
    </row>
    <row r="377" spans="1:24" x14ac:dyDescent="0.25">
      <c r="A377" s="12" t="s">
        <v>529</v>
      </c>
      <c r="B377" s="13" t="s">
        <v>953</v>
      </c>
      <c r="C377" s="13" t="s">
        <v>24</v>
      </c>
      <c r="D377" s="70" t="str">
        <f>HYPERLINK(Tabulka482433[[#This Row],[Sloupec2]],Tabulka482433[[#This Row],[Sloupec1]])</f>
        <v>Solaredge Split-Core Current Transformers 100A, 50/60Hz, 1%, Twist SECT-SPL-100A-A</v>
      </c>
      <c r="E377" s="14">
        <v>512031</v>
      </c>
      <c r="F377" s="14">
        <v>0</v>
      </c>
      <c r="G377" s="15" t="s">
        <v>456</v>
      </c>
      <c r="H377" s="15" t="s">
        <v>456</v>
      </c>
      <c r="I377" s="15">
        <v>39.9</v>
      </c>
      <c r="J377" s="15" t="s">
        <v>456</v>
      </c>
      <c r="K377" s="15" t="s">
        <v>456</v>
      </c>
      <c r="L377" s="15" t="s">
        <v>456</v>
      </c>
      <c r="M377" s="16">
        <v>0</v>
      </c>
      <c r="N377" s="14"/>
      <c r="O377" s="14"/>
      <c r="P377" s="14"/>
      <c r="Q377" s="14"/>
      <c r="R377" s="17">
        <v>2</v>
      </c>
      <c r="S377" s="17"/>
      <c r="T377" s="18"/>
      <c r="U377" s="14">
        <v>0</v>
      </c>
      <c r="V377" s="19" t="s">
        <v>1118</v>
      </c>
      <c r="W377" s="19" t="s">
        <v>1119</v>
      </c>
      <c r="X377" s="14" t="s">
        <v>1120</v>
      </c>
    </row>
    <row r="378" spans="1:24" x14ac:dyDescent="0.25">
      <c r="A378" s="12" t="s">
        <v>529</v>
      </c>
      <c r="B378" s="13" t="s">
        <v>953</v>
      </c>
      <c r="C378" s="13" t="s">
        <v>24</v>
      </c>
      <c r="D378" s="70" t="str">
        <f>HYPERLINK(Tabulka482433[[#This Row],[Sloupec2]],Tabulka482433[[#This Row],[Sloupec1]])</f>
        <v>Solaredge 250A Split-Core Current Transformer, for 50Hz</v>
      </c>
      <c r="E378" s="14">
        <v>512071</v>
      </c>
      <c r="F378" s="14">
        <v>0</v>
      </c>
      <c r="G378" s="15" t="s">
        <v>456</v>
      </c>
      <c r="H378" s="15" t="s">
        <v>456</v>
      </c>
      <c r="I378" s="15">
        <v>42</v>
      </c>
      <c r="J378" s="15" t="s">
        <v>456</v>
      </c>
      <c r="K378" s="15" t="s">
        <v>456</v>
      </c>
      <c r="L378" s="15" t="s">
        <v>456</v>
      </c>
      <c r="M378" s="16">
        <v>-5</v>
      </c>
      <c r="N378" s="14"/>
      <c r="O378" s="14"/>
      <c r="P378" s="14"/>
      <c r="Q378" s="14"/>
      <c r="R378" s="17">
        <v>2</v>
      </c>
      <c r="S378" s="17"/>
      <c r="T378" s="18"/>
      <c r="U378" s="14">
        <v>0</v>
      </c>
      <c r="V378" s="19" t="s">
        <v>1121</v>
      </c>
      <c r="W378" s="19" t="s">
        <v>1122</v>
      </c>
      <c r="X378" s="14" t="s">
        <v>1123</v>
      </c>
    </row>
    <row r="379" spans="1:24" x14ac:dyDescent="0.25">
      <c r="A379" s="12" t="s">
        <v>529</v>
      </c>
      <c r="B379" s="13" t="s">
        <v>953</v>
      </c>
      <c r="C379" s="13" t="s">
        <v>24</v>
      </c>
      <c r="D379" s="70" t="str">
        <f>HYPERLINK(Tabulka482433[[#This Row],[Sloupec2]],Tabulka482433[[#This Row],[Sloupec1]])</f>
        <v>Solaredge Split-Core Current Transformers ,for 1000A</v>
      </c>
      <c r="E379" s="14">
        <v>512032</v>
      </c>
      <c r="F379" s="14">
        <v>0</v>
      </c>
      <c r="G379" s="15" t="s">
        <v>456</v>
      </c>
      <c r="H379" s="15" t="s">
        <v>456</v>
      </c>
      <c r="I379" s="15">
        <v>54.6</v>
      </c>
      <c r="J379" s="15" t="s">
        <v>456</v>
      </c>
      <c r="K379" s="15" t="s">
        <v>456</v>
      </c>
      <c r="L379" s="15" t="s">
        <v>456</v>
      </c>
      <c r="M379" s="16">
        <v>50</v>
      </c>
      <c r="N379" s="14"/>
      <c r="O379" s="14"/>
      <c r="P379" s="14"/>
      <c r="Q379" s="14"/>
      <c r="R379" s="17">
        <v>2</v>
      </c>
      <c r="S379" s="17"/>
      <c r="T379" s="18"/>
      <c r="U379" s="14">
        <v>0</v>
      </c>
      <c r="V379" s="19" t="s">
        <v>1124</v>
      </c>
      <c r="W379" s="19" t="s">
        <v>1125</v>
      </c>
      <c r="X379" s="14" t="s">
        <v>1126</v>
      </c>
    </row>
    <row r="380" spans="1:24" x14ac:dyDescent="0.25">
      <c r="A380" s="12" t="s">
        <v>529</v>
      </c>
      <c r="B380" s="13" t="s">
        <v>953</v>
      </c>
      <c r="C380" s="13" t="s">
        <v>24</v>
      </c>
      <c r="D380" s="70" t="str">
        <f>HYPERLINK(Tabulka482433[[#This Row],[Sloupec2]],Tabulka482433[[#This Row],[Sloupec1]])</f>
        <v>SolarEdge Control and Communication Gateway SE1000-CCG-G-S1</v>
      </c>
      <c r="E380" s="14">
        <v>512061</v>
      </c>
      <c r="F380" s="14">
        <v>0</v>
      </c>
      <c r="G380" s="15" t="s">
        <v>456</v>
      </c>
      <c r="H380" s="15" t="s">
        <v>456</v>
      </c>
      <c r="I380" s="15">
        <v>290.06</v>
      </c>
      <c r="J380" s="15" t="s">
        <v>456</v>
      </c>
      <c r="K380" s="15" t="s">
        <v>456</v>
      </c>
      <c r="L380" s="15" t="s">
        <v>456</v>
      </c>
      <c r="M380" s="16">
        <v>13</v>
      </c>
      <c r="N380" s="14"/>
      <c r="O380" s="14"/>
      <c r="P380" s="14"/>
      <c r="Q380" s="14"/>
      <c r="R380" s="17">
        <v>2</v>
      </c>
      <c r="S380" s="17"/>
      <c r="T380" s="18"/>
      <c r="U380" s="14">
        <v>0</v>
      </c>
      <c r="V380" s="19" t="s">
        <v>1127</v>
      </c>
      <c r="W380" s="19" t="s">
        <v>1128</v>
      </c>
      <c r="X380" s="14" t="s">
        <v>1129</v>
      </c>
    </row>
    <row r="381" spans="1:24" x14ac:dyDescent="0.25">
      <c r="A381" s="12" t="s">
        <v>529</v>
      </c>
      <c r="B381" s="13" t="s">
        <v>953</v>
      </c>
      <c r="C381" s="13" t="s">
        <v>24</v>
      </c>
      <c r="D381" s="70" t="str">
        <f>HYPERLINK(Tabulka482433[[#This Row],[Sloupec2]],Tabulka482433[[#This Row],[Sloupec1]])</f>
        <v>SolarEdge Ambient temperature sensor SE1000-SENTAMB-S2S2</v>
      </c>
      <c r="E381" s="14">
        <v>912004</v>
      </c>
      <c r="F381" s="14">
        <v>0</v>
      </c>
      <c r="G381" s="15" t="s">
        <v>456</v>
      </c>
      <c r="H381" s="15" t="s">
        <v>456</v>
      </c>
      <c r="I381" s="15">
        <v>164.48</v>
      </c>
      <c r="J381" s="15" t="s">
        <v>456</v>
      </c>
      <c r="K381" s="15" t="s">
        <v>456</v>
      </c>
      <c r="L381" s="15" t="s">
        <v>456</v>
      </c>
      <c r="M381" s="16">
        <v>39</v>
      </c>
      <c r="N381" s="14"/>
      <c r="O381" s="14"/>
      <c r="P381" s="14"/>
      <c r="Q381" s="14"/>
      <c r="R381" s="17">
        <v>2</v>
      </c>
      <c r="S381" s="17"/>
      <c r="T381" s="18"/>
      <c r="U381" s="14">
        <v>0</v>
      </c>
      <c r="V381" s="19" t="s">
        <v>1130</v>
      </c>
      <c r="W381" s="19" t="s">
        <v>1131</v>
      </c>
      <c r="X381" s="14" t="s">
        <v>1132</v>
      </c>
    </row>
    <row r="382" spans="1:24" x14ac:dyDescent="0.25">
      <c r="A382" s="12" t="s">
        <v>529</v>
      </c>
      <c r="B382" s="13" t="s">
        <v>953</v>
      </c>
      <c r="C382" s="13" t="s">
        <v>24</v>
      </c>
      <c r="D382" s="70" t="str">
        <f>HYPERLINK(Tabulka482433[[#This Row],[Sloupec2]],Tabulka482433[[#This Row],[Sloupec1]])</f>
        <v>SolarEdge Irradiance sensor SE1000-SENIRR-S1 0-1.4V</v>
      </c>
      <c r="E382" s="14">
        <v>512010</v>
      </c>
      <c r="F382" s="14">
        <v>0</v>
      </c>
      <c r="G382" s="15" t="s">
        <v>456</v>
      </c>
      <c r="H382" s="15" t="s">
        <v>456</v>
      </c>
      <c r="I382" s="15">
        <v>223.18</v>
      </c>
      <c r="J382" s="15" t="s">
        <v>456</v>
      </c>
      <c r="K382" s="15" t="s">
        <v>456</v>
      </c>
      <c r="L382" s="15" t="s">
        <v>456</v>
      </c>
      <c r="M382" s="16">
        <v>2</v>
      </c>
      <c r="N382" s="14"/>
      <c r="O382" s="14"/>
      <c r="P382" s="14"/>
      <c r="Q382" s="14"/>
      <c r="R382" s="17">
        <v>2</v>
      </c>
      <c r="S382" s="17"/>
      <c r="T382" s="18"/>
      <c r="U382" s="14">
        <v>0</v>
      </c>
      <c r="V382" s="19" t="s">
        <v>1133</v>
      </c>
      <c r="W382" s="19" t="s">
        <v>1134</v>
      </c>
      <c r="X382" s="14" t="s">
        <v>1135</v>
      </c>
    </row>
    <row r="383" spans="1:24" x14ac:dyDescent="0.25">
      <c r="A383" s="12" t="s">
        <v>454</v>
      </c>
      <c r="B383" s="13" t="s">
        <v>1136</v>
      </c>
      <c r="C383" s="13" t="s">
        <v>455</v>
      </c>
      <c r="D383" s="70" t="str">
        <f>HYPERLINK(Tabulka482433[[#This Row],[Sloupec2]],Tabulka482433[[#This Row],[Sloupec1]])</f>
        <v>Solax G4 X3-Hybrid-10.0-D, CT</v>
      </c>
      <c r="E383" s="14">
        <v>232100</v>
      </c>
      <c r="F383" s="14">
        <v>0</v>
      </c>
      <c r="G383" s="15" t="s">
        <v>456</v>
      </c>
      <c r="H383" s="15" t="s">
        <v>456</v>
      </c>
      <c r="I383" s="15">
        <v>1404.65</v>
      </c>
      <c r="J383" s="15" t="s">
        <v>456</v>
      </c>
      <c r="K383" s="15" t="s">
        <v>456</v>
      </c>
      <c r="L383" s="15" t="s">
        <v>456</v>
      </c>
      <c r="M383" s="16">
        <v>2</v>
      </c>
      <c r="N383" s="14"/>
      <c r="O383" s="14"/>
      <c r="P383" s="14"/>
      <c r="Q383" s="14"/>
      <c r="R383" s="17">
        <v>10</v>
      </c>
      <c r="S383" s="17"/>
      <c r="T383" s="18"/>
      <c r="U383" s="14">
        <v>0</v>
      </c>
      <c r="V383" s="19" t="s">
        <v>1137</v>
      </c>
      <c r="W383" s="19" t="s">
        <v>1138</v>
      </c>
      <c r="X383" s="14" t="s">
        <v>520</v>
      </c>
    </row>
    <row r="384" spans="1:24" x14ac:dyDescent="0.25">
      <c r="A384" s="12" t="s">
        <v>454</v>
      </c>
      <c r="B384" s="13" t="s">
        <v>1136</v>
      </c>
      <c r="C384" s="13" t="s">
        <v>455</v>
      </c>
      <c r="D384" s="70" t="str">
        <f>HYPERLINK(Tabulka482433[[#This Row],[Sloupec2]],Tabulka482433[[#This Row],[Sloupec1]])</f>
        <v>Solax G4 X3-Hybrid-10.0-D, Wifi 3.0, CT</v>
      </c>
      <c r="E384" s="14">
        <v>232101</v>
      </c>
      <c r="F384" s="14">
        <v>0</v>
      </c>
      <c r="G384" s="15" t="s">
        <v>456</v>
      </c>
      <c r="H384" s="15" t="s">
        <v>456</v>
      </c>
      <c r="I384" s="15">
        <v>1402.16</v>
      </c>
      <c r="J384" s="15" t="s">
        <v>456</v>
      </c>
      <c r="K384" s="15" t="s">
        <v>456</v>
      </c>
      <c r="L384" s="15" t="s">
        <v>456</v>
      </c>
      <c r="M384" s="16">
        <v>8</v>
      </c>
      <c r="N384" s="14"/>
      <c r="O384" s="14"/>
      <c r="P384" s="14"/>
      <c r="Q384" s="14"/>
      <c r="R384" s="17">
        <v>10</v>
      </c>
      <c r="S384" s="17"/>
      <c r="T384" s="18"/>
      <c r="U384" s="14">
        <v>0</v>
      </c>
      <c r="V384" s="19" t="s">
        <v>1139</v>
      </c>
      <c r="W384" s="19" t="s">
        <v>1140</v>
      </c>
      <c r="X384" s="14" t="s">
        <v>520</v>
      </c>
    </row>
    <row r="385" spans="1:24" x14ac:dyDescent="0.25">
      <c r="A385" s="12" t="s">
        <v>454</v>
      </c>
      <c r="B385" s="13" t="s">
        <v>1136</v>
      </c>
      <c r="C385" s="13" t="s">
        <v>455</v>
      </c>
      <c r="D385" s="70" t="str">
        <f>HYPERLINK(Tabulka482433[[#This Row],[Sloupec2]],Tabulka482433[[#This Row],[Sloupec1]])</f>
        <v>Solax G4 X3-Hybrid-15.0-D, Wifi 3.0, CT</v>
      </c>
      <c r="E385" s="14">
        <v>232150</v>
      </c>
      <c r="F385" s="14">
        <v>0</v>
      </c>
      <c r="G385" s="15" t="s">
        <v>456</v>
      </c>
      <c r="H385" s="15" t="s">
        <v>456</v>
      </c>
      <c r="I385" s="15">
        <v>1576.97</v>
      </c>
      <c r="J385" s="15" t="s">
        <v>456</v>
      </c>
      <c r="K385" s="15" t="s">
        <v>456</v>
      </c>
      <c r="L385" s="15" t="s">
        <v>456</v>
      </c>
      <c r="M385" s="16">
        <v>9</v>
      </c>
      <c r="N385" s="14"/>
      <c r="O385" s="14"/>
      <c r="P385" s="14"/>
      <c r="Q385" s="14"/>
      <c r="R385" s="17">
        <v>10</v>
      </c>
      <c r="S385" s="17"/>
      <c r="T385" s="18"/>
      <c r="U385" s="14">
        <v>0</v>
      </c>
      <c r="V385" s="19" t="s">
        <v>1141</v>
      </c>
      <c r="W385" s="19" t="s">
        <v>1142</v>
      </c>
      <c r="X385" s="14" t="s">
        <v>520</v>
      </c>
    </row>
    <row r="386" spans="1:24" x14ac:dyDescent="0.25">
      <c r="A386" s="12" t="s">
        <v>454</v>
      </c>
      <c r="B386" s="13" t="s">
        <v>1136</v>
      </c>
      <c r="C386" s="13" t="s">
        <v>455</v>
      </c>
      <c r="D386" s="70" t="str">
        <f>HYPERLINK(Tabulka482433[[#This Row],[Sloupec2]],Tabulka482433[[#This Row],[Sloupec1]])</f>
        <v>Solax X3 ULT-20K, CT,  Wifi+LAN</v>
      </c>
      <c r="E386" s="14">
        <v>232200</v>
      </c>
      <c r="F386" s="14">
        <v>0</v>
      </c>
      <c r="G386" s="15" t="s">
        <v>456</v>
      </c>
      <c r="H386" s="15" t="s">
        <v>456</v>
      </c>
      <c r="I386" s="15">
        <v>2203.09</v>
      </c>
      <c r="J386" s="15" t="s">
        <v>456</v>
      </c>
      <c r="K386" s="15" t="s">
        <v>456</v>
      </c>
      <c r="L386" s="15" t="s">
        <v>456</v>
      </c>
      <c r="M386" s="16">
        <v>3</v>
      </c>
      <c r="N386" s="14"/>
      <c r="O386" s="14"/>
      <c r="P386" s="14"/>
      <c r="Q386" s="14"/>
      <c r="R386" s="17">
        <v>10</v>
      </c>
      <c r="S386" s="17"/>
      <c r="T386" s="18"/>
      <c r="U386" s="14">
        <v>0</v>
      </c>
      <c r="V386" s="19" t="s">
        <v>1143</v>
      </c>
      <c r="W386" s="19" t="s">
        <v>1144</v>
      </c>
      <c r="X386" s="14" t="s">
        <v>520</v>
      </c>
    </row>
    <row r="387" spans="1:24" x14ac:dyDescent="0.25">
      <c r="A387" s="12" t="s">
        <v>454</v>
      </c>
      <c r="B387" s="13" t="s">
        <v>1136</v>
      </c>
      <c r="C387" s="13" t="s">
        <v>455</v>
      </c>
      <c r="D387" s="70" t="str">
        <f>HYPERLINK(Tabulka482433[[#This Row],[Sloupec2]],Tabulka482433[[#This Row],[Sloupec1]])</f>
        <v>Solax X3 ULT-25K, AFCI, CT, WiFi+LAN</v>
      </c>
      <c r="E387" s="14">
        <v>232251</v>
      </c>
      <c r="F387" s="14">
        <v>0</v>
      </c>
      <c r="G387" s="15" t="s">
        <v>456</v>
      </c>
      <c r="H387" s="15" t="s">
        <v>456</v>
      </c>
      <c r="I387" s="15">
        <v>2494.4299999999998</v>
      </c>
      <c r="J387" s="15" t="s">
        <v>456</v>
      </c>
      <c r="K387" s="15" t="s">
        <v>456</v>
      </c>
      <c r="L387" s="15" t="s">
        <v>456</v>
      </c>
      <c r="M387" s="16">
        <v>2</v>
      </c>
      <c r="N387" s="14"/>
      <c r="O387" s="14"/>
      <c r="P387" s="14"/>
      <c r="Q387" s="14"/>
      <c r="R387" s="17">
        <v>10</v>
      </c>
      <c r="S387" s="17"/>
      <c r="T387" s="18"/>
      <c r="U387" s="14">
        <v>0</v>
      </c>
      <c r="V387" s="19" t="s">
        <v>1145</v>
      </c>
      <c r="W387" s="19" t="s">
        <v>1146</v>
      </c>
      <c r="X387" s="14" t="s">
        <v>520</v>
      </c>
    </row>
    <row r="388" spans="1:24" x14ac:dyDescent="0.25">
      <c r="A388" s="12" t="s">
        <v>454</v>
      </c>
      <c r="B388" s="13" t="s">
        <v>1136</v>
      </c>
      <c r="C388" s="13" t="s">
        <v>455</v>
      </c>
      <c r="D388" s="70" t="str">
        <f>HYPERLINK(Tabulka482433[[#This Row],[Sloupec2]],Tabulka482433[[#This Row],[Sloupec1]])</f>
        <v>Solax X3-ULT-30K, AFCI, CT, WiFi+LAN</v>
      </c>
      <c r="E388" s="14">
        <v>232300</v>
      </c>
      <c r="F388" s="14">
        <v>0</v>
      </c>
      <c r="G388" s="15" t="s">
        <v>456</v>
      </c>
      <c r="H388" s="15" t="s">
        <v>456</v>
      </c>
      <c r="I388" s="15">
        <v>2726.35</v>
      </c>
      <c r="J388" s="15" t="s">
        <v>456</v>
      </c>
      <c r="K388" s="15" t="s">
        <v>456</v>
      </c>
      <c r="L388" s="15" t="s">
        <v>456</v>
      </c>
      <c r="M388" s="16">
        <v>7</v>
      </c>
      <c r="N388" s="14"/>
      <c r="O388" s="14"/>
      <c r="P388" s="14"/>
      <c r="Q388" s="14"/>
      <c r="R388" s="17">
        <v>10</v>
      </c>
      <c r="S388" s="17"/>
      <c r="T388" s="18"/>
      <c r="U388" s="14">
        <v>0</v>
      </c>
      <c r="V388" s="19" t="s">
        <v>1147</v>
      </c>
      <c r="W388" s="19" t="s">
        <v>1148</v>
      </c>
      <c r="X388" s="14" t="s">
        <v>520</v>
      </c>
    </row>
    <row r="389" spans="1:24" x14ac:dyDescent="0.25">
      <c r="A389" s="12" t="s">
        <v>454</v>
      </c>
      <c r="B389" s="13" t="s">
        <v>1136</v>
      </c>
      <c r="C389" s="13" t="s">
        <v>461</v>
      </c>
      <c r="D389" s="70" t="str">
        <f>HYPERLINK(Tabulka482433[[#This Row],[Sloupec2]],Tabulka482433[[#This Row],[Sloupec1]])</f>
        <v>Solax Master T-BAT H 5.8 V2</v>
      </c>
      <c r="E389" s="14">
        <v>232050</v>
      </c>
      <c r="F389" s="14">
        <v>0</v>
      </c>
      <c r="G389" s="15" t="s">
        <v>456</v>
      </c>
      <c r="H389" s="15" t="s">
        <v>456</v>
      </c>
      <c r="I389" s="15">
        <v>1595.09</v>
      </c>
      <c r="J389" s="15" t="s">
        <v>456</v>
      </c>
      <c r="K389" s="15" t="s">
        <v>456</v>
      </c>
      <c r="L389" s="15" t="s">
        <v>456</v>
      </c>
      <c r="M389" s="16">
        <v>70</v>
      </c>
      <c r="N389" s="14"/>
      <c r="O389" s="14"/>
      <c r="P389" s="14"/>
      <c r="Q389" s="14"/>
      <c r="R389" s="17">
        <v>10</v>
      </c>
      <c r="S389" s="17"/>
      <c r="T389" s="18"/>
      <c r="U389" s="14">
        <v>0</v>
      </c>
      <c r="V389" s="19" t="s">
        <v>1149</v>
      </c>
      <c r="W389" s="19" t="s">
        <v>1150</v>
      </c>
      <c r="X389" s="14" t="s">
        <v>634</v>
      </c>
    </row>
    <row r="390" spans="1:24" x14ac:dyDescent="0.25">
      <c r="A390" s="12" t="s">
        <v>454</v>
      </c>
      <c r="B390" s="13" t="s">
        <v>1136</v>
      </c>
      <c r="C390" s="13" t="s">
        <v>461</v>
      </c>
      <c r="D390" s="70" t="str">
        <f>HYPERLINK(Tabulka482433[[#This Row],[Sloupec2]],Tabulka482433[[#This Row],[Sloupec1]])</f>
        <v>Solax Battery Slave 5,8 HV11550 V2</v>
      </c>
      <c r="E390" s="14">
        <v>232051</v>
      </c>
      <c r="F390" s="14">
        <v>0</v>
      </c>
      <c r="G390" s="15" t="s">
        <v>456</v>
      </c>
      <c r="H390" s="15" t="s">
        <v>456</v>
      </c>
      <c r="I390" s="15">
        <v>1613.07</v>
      </c>
      <c r="J390" s="15" t="s">
        <v>456</v>
      </c>
      <c r="K390" s="15" t="s">
        <v>456</v>
      </c>
      <c r="L390" s="15" t="s">
        <v>456</v>
      </c>
      <c r="M390" s="16">
        <v>100</v>
      </c>
      <c r="N390" s="14"/>
      <c r="O390" s="14"/>
      <c r="P390" s="14"/>
      <c r="Q390" s="14"/>
      <c r="R390" s="17">
        <v>10</v>
      </c>
      <c r="S390" s="17"/>
      <c r="T390" s="18"/>
      <c r="U390" s="14">
        <v>0</v>
      </c>
      <c r="V390" s="19" t="s">
        <v>1151</v>
      </c>
      <c r="W390" s="19" t="s">
        <v>1152</v>
      </c>
      <c r="X390" s="14" t="s">
        <v>634</v>
      </c>
    </row>
    <row r="391" spans="1:24" x14ac:dyDescent="0.25">
      <c r="A391" s="12" t="s">
        <v>454</v>
      </c>
      <c r="B391" s="13" t="s">
        <v>1136</v>
      </c>
      <c r="C391" s="13" t="s">
        <v>461</v>
      </c>
      <c r="D391" s="70" t="str">
        <f>HYPERLINK(Tabulka482433[[#This Row],[Sloupec2]],Tabulka482433[[#This Row],[Sloupec1]])</f>
        <v>Solax Battery SET Master T-BAT H 5.8 V2 + Slave 5,8 HV11550 V2</v>
      </c>
      <c r="E391" s="14" t="s">
        <v>1153</v>
      </c>
      <c r="F391" s="14">
        <v>0</v>
      </c>
      <c r="G391" s="15" t="s">
        <v>456</v>
      </c>
      <c r="H391" s="15" t="s">
        <v>456</v>
      </c>
      <c r="I391" s="15">
        <v>3175.9</v>
      </c>
      <c r="J391" s="15" t="s">
        <v>456</v>
      </c>
      <c r="K391" s="15" t="s">
        <v>456</v>
      </c>
      <c r="L391" s="15" t="s">
        <v>456</v>
      </c>
      <c r="M391" s="16">
        <v>0</v>
      </c>
      <c r="N391" s="14"/>
      <c r="O391" s="14"/>
      <c r="P391" s="14"/>
      <c r="Q391" s="14"/>
      <c r="R391" s="17">
        <v>10</v>
      </c>
      <c r="S391" s="17"/>
      <c r="T391" s="18"/>
      <c r="U391" s="14">
        <v>0</v>
      </c>
      <c r="V391" s="19" t="s">
        <v>1154</v>
      </c>
      <c r="W391" s="19" t="s">
        <v>1155</v>
      </c>
      <c r="X391" s="14" t="s">
        <v>461</v>
      </c>
    </row>
    <row r="392" spans="1:24" x14ac:dyDescent="0.25">
      <c r="A392" s="12" t="s">
        <v>454</v>
      </c>
      <c r="B392" s="13" t="s">
        <v>1136</v>
      </c>
      <c r="C392" s="13" t="s">
        <v>461</v>
      </c>
      <c r="D392" s="70" t="str">
        <f>HYPERLINK(Tabulka482433[[#This Row],[Sloupec2]],Tabulka482433[[#This Row],[Sloupec1]])</f>
        <v xml:space="preserve">Solax T-BAT SYS-HV-S3.6 </v>
      </c>
      <c r="E392" s="14">
        <v>332030</v>
      </c>
      <c r="F392" s="14">
        <v>0</v>
      </c>
      <c r="G392" s="15" t="s">
        <v>456</v>
      </c>
      <c r="H392" s="15" t="s">
        <v>456</v>
      </c>
      <c r="I392" s="15">
        <v>930.37</v>
      </c>
      <c r="J392" s="15" t="s">
        <v>456</v>
      </c>
      <c r="K392" s="15" t="s">
        <v>456</v>
      </c>
      <c r="L392" s="15" t="s">
        <v>456</v>
      </c>
      <c r="M392" s="16">
        <v>13</v>
      </c>
      <c r="N392" s="14"/>
      <c r="O392" s="14"/>
      <c r="P392" s="14"/>
      <c r="Q392" s="14"/>
      <c r="R392" s="17">
        <v>10</v>
      </c>
      <c r="S392" s="17"/>
      <c r="T392" s="18"/>
      <c r="U392" s="14">
        <v>0</v>
      </c>
      <c r="V392" s="19" t="s">
        <v>1156</v>
      </c>
      <c r="W392" s="19" t="s">
        <v>1157</v>
      </c>
      <c r="X392" s="14" t="s">
        <v>634</v>
      </c>
    </row>
    <row r="393" spans="1:24" x14ac:dyDescent="0.25">
      <c r="A393" s="12" t="s">
        <v>454</v>
      </c>
      <c r="B393" s="13" t="s">
        <v>1136</v>
      </c>
      <c r="C393" s="13" t="s">
        <v>641</v>
      </c>
      <c r="D393" s="70" t="str">
        <f>HYPERLINK(Tabulka482433[[#This Row],[Sloupec2]],Tabulka482433[[#This Row],[Sloupec1]])</f>
        <v>Solax TBMS-MCS0800E (BMS)</v>
      </c>
      <c r="E393" s="14">
        <v>332031</v>
      </c>
      <c r="F393" s="14">
        <v>0</v>
      </c>
      <c r="G393" s="15" t="s">
        <v>456</v>
      </c>
      <c r="H393" s="15" t="s">
        <v>456</v>
      </c>
      <c r="I393" s="15">
        <v>438.54</v>
      </c>
      <c r="J393" s="15" t="s">
        <v>456</v>
      </c>
      <c r="K393" s="15" t="s">
        <v>456</v>
      </c>
      <c r="L393" s="15" t="s">
        <v>456</v>
      </c>
      <c r="M393" s="16">
        <v>4</v>
      </c>
      <c r="N393" s="14"/>
      <c r="O393" s="14"/>
      <c r="P393" s="14"/>
      <c r="Q393" s="14"/>
      <c r="R393" s="17">
        <v>10</v>
      </c>
      <c r="S393" s="17"/>
      <c r="T393" s="18"/>
      <c r="U393" s="14">
        <v>0</v>
      </c>
      <c r="V393" s="19" t="s">
        <v>1158</v>
      </c>
      <c r="W393" s="19" t="s">
        <v>1159</v>
      </c>
      <c r="X393" s="14" t="s">
        <v>641</v>
      </c>
    </row>
    <row r="394" spans="1:24" x14ac:dyDescent="0.25">
      <c r="A394" s="12" t="s">
        <v>454</v>
      </c>
      <c r="B394" s="13" t="s">
        <v>1136</v>
      </c>
      <c r="C394" s="13" t="s">
        <v>461</v>
      </c>
      <c r="D394" s="70" t="str">
        <f>HYPERLINK(Tabulka482433[[#This Row],[Sloupec2]],Tabulka482433[[#This Row],[Sloupec1]])</f>
        <v>Solax T-BAT-SYS-HV Series Box</v>
      </c>
      <c r="E394" s="14">
        <v>532022</v>
      </c>
      <c r="F394" s="14">
        <v>0</v>
      </c>
      <c r="G394" s="15" t="s">
        <v>456</v>
      </c>
      <c r="H394" s="15" t="s">
        <v>456</v>
      </c>
      <c r="I394" s="15">
        <v>394.82</v>
      </c>
      <c r="J394" s="15" t="s">
        <v>456</v>
      </c>
      <c r="K394" s="15" t="s">
        <v>456</v>
      </c>
      <c r="L394" s="15" t="s">
        <v>456</v>
      </c>
      <c r="M394" s="16">
        <v>0</v>
      </c>
      <c r="N394" s="14"/>
      <c r="O394" s="14"/>
      <c r="P394" s="14"/>
      <c r="Q394" s="14"/>
      <c r="R394" s="17">
        <v>0</v>
      </c>
      <c r="S394" s="17"/>
      <c r="T394" s="18"/>
      <c r="U394" s="14">
        <v>0</v>
      </c>
      <c r="V394" s="19" t="s">
        <v>1160</v>
      </c>
      <c r="W394" s="19" t="s">
        <v>1161</v>
      </c>
      <c r="X394" s="14" t="s">
        <v>1162</v>
      </c>
    </row>
    <row r="395" spans="1:24" x14ac:dyDescent="0.25">
      <c r="A395" s="12" t="s">
        <v>454</v>
      </c>
      <c r="B395" s="13" t="s">
        <v>1136</v>
      </c>
      <c r="C395" s="13" t="s">
        <v>820</v>
      </c>
      <c r="D395" s="70" t="str">
        <f>HYPERLINK(Tabulka482433[[#This Row],[Sloupec2]],Tabulka482433[[#This Row],[Sloupec1]])</f>
        <v>Wallbox Solax X3-EVC-11k (PXH) 3 fáze, výkon 11kW, 6m kabel, 16 A, WIFI</v>
      </c>
      <c r="E395" s="14">
        <v>732110</v>
      </c>
      <c r="F395" s="14">
        <v>0</v>
      </c>
      <c r="G395" s="15" t="s">
        <v>456</v>
      </c>
      <c r="H395" s="15" t="s">
        <v>456</v>
      </c>
      <c r="I395" s="15">
        <v>482.68</v>
      </c>
      <c r="J395" s="15" t="s">
        <v>456</v>
      </c>
      <c r="K395" s="15" t="s">
        <v>456</v>
      </c>
      <c r="L395" s="15" t="s">
        <v>456</v>
      </c>
      <c r="M395" s="16">
        <v>1</v>
      </c>
      <c r="N395" s="14"/>
      <c r="O395" s="14"/>
      <c r="P395" s="14"/>
      <c r="Q395" s="14"/>
      <c r="R395" s="17">
        <v>2</v>
      </c>
      <c r="S395" s="17"/>
      <c r="T395" s="18"/>
      <c r="U395" s="14">
        <v>0</v>
      </c>
      <c r="V395" s="19" t="s">
        <v>1163</v>
      </c>
      <c r="W395" s="19" t="s">
        <v>1164</v>
      </c>
      <c r="X395" s="14" t="s">
        <v>1165</v>
      </c>
    </row>
    <row r="396" spans="1:24" x14ac:dyDescent="0.25">
      <c r="A396" s="12" t="s">
        <v>454</v>
      </c>
      <c r="B396" s="13" t="s">
        <v>1136</v>
      </c>
      <c r="C396" s="13" t="s">
        <v>820</v>
      </c>
      <c r="D396" s="70" t="str">
        <f>HYPERLINK(Tabulka482433[[#This Row],[Sloupec2]],Tabulka482433[[#This Row],[Sloupec1]])</f>
        <v>Wallbox Solax X3-EVC22K (PXH) 3 fáze, výkon 22kW, 6m kabel, 32A, WIFI</v>
      </c>
      <c r="E396" s="14">
        <v>732220</v>
      </c>
      <c r="F396" s="14">
        <v>0</v>
      </c>
      <c r="G396" s="15" t="s">
        <v>456</v>
      </c>
      <c r="H396" s="15" t="s">
        <v>456</v>
      </c>
      <c r="I396" s="15">
        <v>561.15</v>
      </c>
      <c r="J396" s="15" t="s">
        <v>456</v>
      </c>
      <c r="K396" s="15" t="s">
        <v>456</v>
      </c>
      <c r="L396" s="15" t="s">
        <v>456</v>
      </c>
      <c r="M396" s="16">
        <v>8</v>
      </c>
      <c r="N396" s="14"/>
      <c r="O396" s="14"/>
      <c r="P396" s="14"/>
      <c r="Q396" s="14"/>
      <c r="R396" s="17">
        <v>2</v>
      </c>
      <c r="S396" s="17"/>
      <c r="T396" s="18"/>
      <c r="U396" s="14">
        <v>0</v>
      </c>
      <c r="V396" s="19" t="s">
        <v>1166</v>
      </c>
      <c r="W396" s="19" t="s">
        <v>1167</v>
      </c>
      <c r="X396" s="14" t="s">
        <v>1165</v>
      </c>
    </row>
    <row r="397" spans="1:24" x14ac:dyDescent="0.25">
      <c r="A397" s="12" t="s">
        <v>454</v>
      </c>
      <c r="B397" s="13" t="s">
        <v>1136</v>
      </c>
      <c r="C397" s="13" t="s">
        <v>887</v>
      </c>
      <c r="D397" s="70" t="str">
        <f>HYPERLINK(Tabulka482433[[#This Row],[Sloupec2]],Tabulka482433[[#This Row],[Sloupec1]])</f>
        <v xml:space="preserve"> Solax Chint 3 Phase meter bidirectional</v>
      </c>
      <c r="E397" s="14">
        <v>532000</v>
      </c>
      <c r="F397" s="14">
        <v>0</v>
      </c>
      <c r="G397" s="15" t="s">
        <v>456</v>
      </c>
      <c r="H397" s="15" t="s">
        <v>456</v>
      </c>
      <c r="I397" s="15">
        <v>91.92</v>
      </c>
      <c r="J397" s="15" t="s">
        <v>456</v>
      </c>
      <c r="K397" s="15" t="s">
        <v>456</v>
      </c>
      <c r="L397" s="15" t="s">
        <v>456</v>
      </c>
      <c r="M397" s="16">
        <v>21</v>
      </c>
      <c r="N397" s="14"/>
      <c r="O397" s="14"/>
      <c r="P397" s="14"/>
      <c r="Q397" s="14"/>
      <c r="R397" s="17">
        <v>2</v>
      </c>
      <c r="S397" s="17"/>
      <c r="T397" s="18"/>
      <c r="U397" s="14">
        <v>0</v>
      </c>
      <c r="V397" s="19" t="s">
        <v>1168</v>
      </c>
      <c r="W397" s="19" t="s">
        <v>1169</v>
      </c>
      <c r="X397" s="14" t="s">
        <v>895</v>
      </c>
    </row>
    <row r="398" spans="1:24" x14ac:dyDescent="0.25">
      <c r="A398" s="12" t="s">
        <v>454</v>
      </c>
      <c r="B398" s="13" t="s">
        <v>1136</v>
      </c>
      <c r="C398" s="13" t="s">
        <v>887</v>
      </c>
      <c r="D398" s="70" t="str">
        <f>HYPERLINK(Tabulka482433[[#This Row],[Sloupec2]],Tabulka482433[[#This Row],[Sloupec1]])</f>
        <v>Elektroměr Solax - Chint 3Ph DTSU666-CT</v>
      </c>
      <c r="E398" s="14">
        <v>532001</v>
      </c>
      <c r="F398" s="14">
        <v>0</v>
      </c>
      <c r="G398" s="15" t="s">
        <v>456</v>
      </c>
      <c r="H398" s="15" t="s">
        <v>456</v>
      </c>
      <c r="I398" s="15">
        <v>137.52000000000001</v>
      </c>
      <c r="J398" s="15" t="s">
        <v>456</v>
      </c>
      <c r="K398" s="15" t="s">
        <v>456</v>
      </c>
      <c r="L398" s="15" t="s">
        <v>456</v>
      </c>
      <c r="M398" s="16">
        <v>9</v>
      </c>
      <c r="N398" s="14"/>
      <c r="O398" s="14"/>
      <c r="P398" s="14"/>
      <c r="Q398" s="14"/>
      <c r="R398" s="17">
        <v>0</v>
      </c>
      <c r="S398" s="17"/>
      <c r="T398" s="18"/>
      <c r="U398" s="14">
        <v>0</v>
      </c>
      <c r="V398" s="19" t="s">
        <v>1170</v>
      </c>
      <c r="W398" s="19" t="s">
        <v>1171</v>
      </c>
      <c r="X398" s="14" t="s">
        <v>895</v>
      </c>
    </row>
    <row r="399" spans="1:24" x14ac:dyDescent="0.25">
      <c r="A399" s="12" t="s">
        <v>454</v>
      </c>
      <c r="B399" s="13" t="s">
        <v>1136</v>
      </c>
      <c r="C399" s="13" t="s">
        <v>24</v>
      </c>
      <c r="D399" s="70" t="str">
        <f>HYPERLINK(Tabulka482433[[#This Row],[Sloupec2]],Tabulka482433[[#This Row],[Sloupec1]])</f>
        <v>Solax X3-EPS PBOX-60kW-G2</v>
      </c>
      <c r="E399" s="14">
        <v>532021</v>
      </c>
      <c r="F399" s="14">
        <v>0</v>
      </c>
      <c r="G399" s="15" t="s">
        <v>456</v>
      </c>
      <c r="H399" s="15" t="s">
        <v>456</v>
      </c>
      <c r="I399" s="15">
        <v>1174.26</v>
      </c>
      <c r="J399" s="15" t="s">
        <v>456</v>
      </c>
      <c r="K399" s="15" t="s">
        <v>456</v>
      </c>
      <c r="L399" s="15" t="s">
        <v>456</v>
      </c>
      <c r="M399" s="16">
        <v>6</v>
      </c>
      <c r="N399" s="14"/>
      <c r="O399" s="14"/>
      <c r="P399" s="14"/>
      <c r="Q399" s="14"/>
      <c r="R399" s="17">
        <v>0</v>
      </c>
      <c r="S399" s="17"/>
      <c r="T399" s="18"/>
      <c r="U399" s="14">
        <v>0</v>
      </c>
      <c r="V399" s="19" t="s">
        <v>1172</v>
      </c>
      <c r="W399" s="19" t="s">
        <v>1173</v>
      </c>
      <c r="X399" s="14" t="s">
        <v>1174</v>
      </c>
    </row>
    <row r="400" spans="1:24" x14ac:dyDescent="0.25">
      <c r="A400" s="12" t="s">
        <v>454</v>
      </c>
      <c r="B400" s="13" t="s">
        <v>1136</v>
      </c>
      <c r="C400" s="13" t="s">
        <v>24</v>
      </c>
      <c r="D400" s="70" t="str">
        <f>HYPERLINK(Tabulka482433[[#This Row],[Sloupec2]],Tabulka482433[[#This Row],[Sloupec1]])</f>
        <v>Solax X3-EPS PBOX-150kW-G2</v>
      </c>
      <c r="E400" s="14">
        <v>532031</v>
      </c>
      <c r="F400" s="14">
        <v>0</v>
      </c>
      <c r="G400" s="15" t="s">
        <v>456</v>
      </c>
      <c r="H400" s="15" t="s">
        <v>456</v>
      </c>
      <c r="I400" s="15">
        <v>1558.48</v>
      </c>
      <c r="J400" s="15" t="s">
        <v>456</v>
      </c>
      <c r="K400" s="15" t="s">
        <v>456</v>
      </c>
      <c r="L400" s="15" t="s">
        <v>456</v>
      </c>
      <c r="M400" s="16">
        <v>1</v>
      </c>
      <c r="N400" s="14"/>
      <c r="O400" s="14"/>
      <c r="P400" s="14"/>
      <c r="Q400" s="14"/>
      <c r="R400" s="17">
        <v>0</v>
      </c>
      <c r="S400" s="17"/>
      <c r="T400" s="18"/>
      <c r="U400" s="14">
        <v>0</v>
      </c>
      <c r="V400" s="19" t="s">
        <v>1175</v>
      </c>
      <c r="W400" s="19" t="s">
        <v>1176</v>
      </c>
      <c r="X400" s="14" t="s">
        <v>1174</v>
      </c>
    </row>
    <row r="401" spans="1:24" x14ac:dyDescent="0.25">
      <c r="A401" s="12" t="s">
        <v>454</v>
      </c>
      <c r="B401" s="13" t="s">
        <v>1136</v>
      </c>
      <c r="C401" s="13" t="s">
        <v>24</v>
      </c>
      <c r="D401" s="70" t="str">
        <f>HYPERLINK(Tabulka482433[[#This Row],[Sloupec2]],Tabulka482433[[#This Row],[Sloupec1]])</f>
        <v>Solax BMS-Parallel Box II V2</v>
      </c>
      <c r="E401" s="14">
        <v>532003</v>
      </c>
      <c r="F401" s="14">
        <v>0</v>
      </c>
      <c r="G401" s="15" t="s">
        <v>456</v>
      </c>
      <c r="H401" s="15" t="s">
        <v>456</v>
      </c>
      <c r="I401" s="15">
        <v>586.29999999999995</v>
      </c>
      <c r="J401" s="15" t="s">
        <v>456</v>
      </c>
      <c r="K401" s="15" t="s">
        <v>456</v>
      </c>
      <c r="L401" s="15" t="s">
        <v>456</v>
      </c>
      <c r="M401" s="16">
        <v>7</v>
      </c>
      <c r="N401" s="14"/>
      <c r="O401" s="14"/>
      <c r="P401" s="14"/>
      <c r="Q401" s="14"/>
      <c r="R401" s="17">
        <v>0</v>
      </c>
      <c r="S401" s="17"/>
      <c r="T401" s="18"/>
      <c r="U401" s="14">
        <v>0</v>
      </c>
      <c r="V401" s="19" t="s">
        <v>1177</v>
      </c>
      <c r="W401" s="19" t="s">
        <v>1178</v>
      </c>
      <c r="X401" s="14" t="s">
        <v>1179</v>
      </c>
    </row>
    <row r="402" spans="1:24" x14ac:dyDescent="0.25">
      <c r="A402" s="12" t="s">
        <v>454</v>
      </c>
      <c r="B402" s="13" t="s">
        <v>1136</v>
      </c>
      <c r="C402" s="13" t="s">
        <v>24</v>
      </c>
      <c r="D402" s="70" t="str">
        <f>HYPERLINK(Tabulka482433[[#This Row],[Sloupec2]],Tabulka482433[[#This Row],[Sloupec1]])</f>
        <v>Solax Pocket WIFI 3.0</v>
      </c>
      <c r="E402" s="14">
        <v>532011</v>
      </c>
      <c r="F402" s="14">
        <v>0</v>
      </c>
      <c r="G402" s="15" t="s">
        <v>456</v>
      </c>
      <c r="H402" s="15" t="s">
        <v>456</v>
      </c>
      <c r="I402" s="15">
        <v>11.87</v>
      </c>
      <c r="J402" s="15" t="s">
        <v>456</v>
      </c>
      <c r="K402" s="15" t="s">
        <v>456</v>
      </c>
      <c r="L402" s="15" t="s">
        <v>456</v>
      </c>
      <c r="M402" s="16">
        <v>21</v>
      </c>
      <c r="N402" s="14"/>
      <c r="O402" s="14"/>
      <c r="P402" s="14"/>
      <c r="Q402" s="14"/>
      <c r="R402" s="17">
        <v>2</v>
      </c>
      <c r="S402" s="17"/>
      <c r="T402" s="18"/>
      <c r="U402" s="14">
        <v>0</v>
      </c>
      <c r="V402" s="19" t="s">
        <v>1180</v>
      </c>
      <c r="W402" s="19" t="s">
        <v>1181</v>
      </c>
      <c r="X402" s="14" t="s">
        <v>1182</v>
      </c>
    </row>
    <row r="403" spans="1:24" x14ac:dyDescent="0.25">
      <c r="A403" s="12" t="s">
        <v>454</v>
      </c>
      <c r="B403" s="13" t="s">
        <v>1136</v>
      </c>
      <c r="C403" s="13" t="s">
        <v>24</v>
      </c>
      <c r="D403" s="70" t="str">
        <f>HYPERLINK(Tabulka482433[[#This Row],[Sloupec2]],Tabulka482433[[#This Row],[Sloupec1]])</f>
        <v>Solax Pocket WIFI-LAN 3.0</v>
      </c>
      <c r="E403" s="14">
        <v>532012</v>
      </c>
      <c r="F403" s="14">
        <v>0</v>
      </c>
      <c r="G403" s="15" t="s">
        <v>456</v>
      </c>
      <c r="H403" s="15" t="s">
        <v>456</v>
      </c>
      <c r="I403" s="15">
        <v>22.9</v>
      </c>
      <c r="J403" s="15" t="s">
        <v>456</v>
      </c>
      <c r="K403" s="15" t="s">
        <v>456</v>
      </c>
      <c r="L403" s="15" t="s">
        <v>456</v>
      </c>
      <c r="M403" s="16">
        <v>21</v>
      </c>
      <c r="N403" s="14"/>
      <c r="O403" s="14"/>
      <c r="P403" s="14"/>
      <c r="Q403" s="14"/>
      <c r="R403" s="17">
        <v>2</v>
      </c>
      <c r="S403" s="17"/>
      <c r="T403" s="18"/>
      <c r="U403" s="14">
        <v>0</v>
      </c>
      <c r="V403" s="19" t="s">
        <v>1183</v>
      </c>
      <c r="W403" s="19" t="s">
        <v>1184</v>
      </c>
      <c r="X403" s="14" t="s">
        <v>1185</v>
      </c>
    </row>
    <row r="404" spans="1:24" x14ac:dyDescent="0.25">
      <c r="A404" s="12" t="s">
        <v>454</v>
      </c>
      <c r="B404" s="13" t="s">
        <v>1136</v>
      </c>
      <c r="C404" s="13" t="s">
        <v>536</v>
      </c>
      <c r="D404" s="70" t="str">
        <f>HYPERLINK(Tabulka482433[[#This Row],[Sloupec2]],Tabulka482433[[#This Row],[Sloupec1]])</f>
        <v>SOLAX SET G4 X3-Hybrid-10.0-D, 11,6 kWh</v>
      </c>
      <c r="E404" s="14">
        <v>209027</v>
      </c>
      <c r="F404" s="14">
        <v>0</v>
      </c>
      <c r="G404" s="15" t="s">
        <v>456</v>
      </c>
      <c r="H404" s="15" t="s">
        <v>456</v>
      </c>
      <c r="I404" s="15">
        <v>4575.1000000000004</v>
      </c>
      <c r="J404" s="15" t="s">
        <v>456</v>
      </c>
      <c r="K404" s="15" t="s">
        <v>456</v>
      </c>
      <c r="L404" s="15" t="s">
        <v>456</v>
      </c>
      <c r="M404" s="16">
        <v>0</v>
      </c>
      <c r="N404" s="14"/>
      <c r="O404" s="14"/>
      <c r="P404" s="14"/>
      <c r="Q404" s="14"/>
      <c r="R404" s="17">
        <v>10</v>
      </c>
      <c r="S404" s="17"/>
      <c r="T404" s="18"/>
      <c r="U404" s="14">
        <v>0</v>
      </c>
      <c r="V404" s="19" t="s">
        <v>1186</v>
      </c>
      <c r="W404" s="19" t="s">
        <v>1187</v>
      </c>
      <c r="X404" s="14" t="s">
        <v>1188</v>
      </c>
    </row>
    <row r="405" spans="1:24" x14ac:dyDescent="0.25">
      <c r="A405" s="12" t="s">
        <v>454</v>
      </c>
      <c r="B405" s="13" t="s">
        <v>1136</v>
      </c>
      <c r="C405" s="13" t="s">
        <v>536</v>
      </c>
      <c r="D405" s="70" t="str">
        <f>HYPERLINK(Tabulka482433[[#This Row],[Sloupec2]],Tabulka482433[[#This Row],[Sloupec1]])</f>
        <v>SOLAX SET G4 X3-Hybrid-10.0-D, 11,6 kWh ALFRED</v>
      </c>
      <c r="E405" s="14">
        <v>209037</v>
      </c>
      <c r="F405" s="14">
        <v>0</v>
      </c>
      <c r="G405" s="15" t="s">
        <v>456</v>
      </c>
      <c r="H405" s="15" t="s">
        <v>456</v>
      </c>
      <c r="I405" s="15">
        <v>4630.3900000000003</v>
      </c>
      <c r="J405" s="15" t="s">
        <v>456</v>
      </c>
      <c r="K405" s="15" t="s">
        <v>456</v>
      </c>
      <c r="L405" s="15" t="s">
        <v>456</v>
      </c>
      <c r="M405" s="16">
        <v>0</v>
      </c>
      <c r="N405" s="14"/>
      <c r="O405" s="14"/>
      <c r="P405" s="14"/>
      <c r="Q405" s="14"/>
      <c r="R405" s="17">
        <v>0</v>
      </c>
      <c r="S405" s="17"/>
      <c r="T405" s="18"/>
      <c r="U405" s="14">
        <v>0</v>
      </c>
      <c r="V405" s="19" t="s">
        <v>1189</v>
      </c>
      <c r="W405" s="19" t="s">
        <v>1190</v>
      </c>
      <c r="X405" s="14" t="s">
        <v>1191</v>
      </c>
    </row>
    <row r="406" spans="1:24" x14ac:dyDescent="0.25">
      <c r="A406" s="12" t="s">
        <v>454</v>
      </c>
      <c r="B406" s="13" t="s">
        <v>1192</v>
      </c>
      <c r="C406" s="13" t="s">
        <v>24</v>
      </c>
      <c r="D406" s="70" t="str">
        <f>HYPERLINK(Tabulka482433[[#This Row],[Sloupec2]],Tabulka482433[[#This Row],[Sloupec1]])</f>
        <v>Alfred BOX</v>
      </c>
      <c r="E406" s="14">
        <v>920034</v>
      </c>
      <c r="F406" s="14">
        <v>0</v>
      </c>
      <c r="G406" s="15" t="s">
        <v>456</v>
      </c>
      <c r="H406" s="15" t="s">
        <v>456</v>
      </c>
      <c r="I406" s="15">
        <v>57</v>
      </c>
      <c r="J406" s="15" t="s">
        <v>456</v>
      </c>
      <c r="K406" s="15" t="s">
        <v>456</v>
      </c>
      <c r="L406" s="15" t="s">
        <v>456</v>
      </c>
      <c r="M406" s="16">
        <v>4</v>
      </c>
      <c r="N406" s="14"/>
      <c r="O406" s="14"/>
      <c r="P406" s="14"/>
      <c r="Q406" s="14"/>
      <c r="R406" s="17">
        <v>0</v>
      </c>
      <c r="S406" s="17"/>
      <c r="T406" s="18"/>
      <c r="U406" s="14">
        <v>0</v>
      </c>
      <c r="V406" s="19" t="s">
        <v>1193</v>
      </c>
      <c r="W406" s="19" t="s">
        <v>1194</v>
      </c>
      <c r="X406" s="14" t="s">
        <v>1195</v>
      </c>
    </row>
    <row r="407" spans="1:24" x14ac:dyDescent="0.25">
      <c r="A407" s="12" t="s">
        <v>454</v>
      </c>
      <c r="B407" s="13" t="s">
        <v>1192</v>
      </c>
      <c r="C407" s="13" t="s">
        <v>24</v>
      </c>
      <c r="D407" s="70" t="str">
        <f>HYPERLINK(Tabulka482433[[#This Row],[Sloupec2]],Tabulka482433[[#This Row],[Sloupec1]])</f>
        <v>Alfred BOX  / 5pcs</v>
      </c>
      <c r="E407" s="14">
        <v>920035</v>
      </c>
      <c r="F407" s="14">
        <v>0</v>
      </c>
      <c r="G407" s="15" t="s">
        <v>456</v>
      </c>
      <c r="H407" s="15" t="s">
        <v>456</v>
      </c>
      <c r="I407" s="15">
        <v>276.64</v>
      </c>
      <c r="J407" s="15" t="s">
        <v>456</v>
      </c>
      <c r="K407" s="15" t="s">
        <v>456</v>
      </c>
      <c r="L407" s="15" t="s">
        <v>456</v>
      </c>
      <c r="M407" s="16">
        <v>0</v>
      </c>
      <c r="N407" s="14"/>
      <c r="O407" s="14"/>
      <c r="P407" s="14"/>
      <c r="Q407" s="14"/>
      <c r="R407" s="17">
        <v>0</v>
      </c>
      <c r="S407" s="17"/>
      <c r="T407" s="18"/>
      <c r="U407" s="14">
        <v>0</v>
      </c>
      <c r="V407" s="19" t="s">
        <v>1196</v>
      </c>
      <c r="W407" s="19" t="s">
        <v>1197</v>
      </c>
      <c r="X407" s="14" t="s">
        <v>1198</v>
      </c>
    </row>
    <row r="408" spans="1:24" x14ac:dyDescent="0.25">
      <c r="A408" s="12" t="s">
        <v>529</v>
      </c>
      <c r="B408" s="13" t="s">
        <v>1199</v>
      </c>
      <c r="C408" s="13" t="s">
        <v>576</v>
      </c>
      <c r="D408" s="70" t="str">
        <f>HYPERLINK(Tabulka482433[[#This Row],[Sloupec2]],Tabulka482433[[#This Row],[Sloupec1]])</f>
        <v>Sungrow SG33CX-P2 V12</v>
      </c>
      <c r="E408" s="14">
        <v>240330</v>
      </c>
      <c r="F408" s="14">
        <v>33</v>
      </c>
      <c r="G408" s="15" t="s">
        <v>456</v>
      </c>
      <c r="H408" s="15" t="s">
        <v>456</v>
      </c>
      <c r="I408" s="15">
        <v>1604.84</v>
      </c>
      <c r="J408" s="15" t="s">
        <v>456</v>
      </c>
      <c r="K408" s="15" t="s">
        <v>456</v>
      </c>
      <c r="L408" s="15" t="s">
        <v>456</v>
      </c>
      <c r="M408" s="16">
        <v>2</v>
      </c>
      <c r="N408" s="14"/>
      <c r="O408" s="14"/>
      <c r="P408" s="14"/>
      <c r="Q408" s="14"/>
      <c r="R408" s="17">
        <v>5</v>
      </c>
      <c r="S408" s="17"/>
      <c r="T408" s="18"/>
      <c r="U408" s="14">
        <v>0</v>
      </c>
      <c r="V408" s="19" t="s">
        <v>1200</v>
      </c>
      <c r="W408" s="19" t="s">
        <v>1201</v>
      </c>
      <c r="X408" s="14" t="s">
        <v>579</v>
      </c>
    </row>
    <row r="409" spans="1:24" x14ac:dyDescent="0.25">
      <c r="A409" s="12" t="s">
        <v>529</v>
      </c>
      <c r="B409" s="13" t="s">
        <v>1199</v>
      </c>
      <c r="C409" s="13" t="s">
        <v>576</v>
      </c>
      <c r="D409" s="70" t="str">
        <f>HYPERLINK(Tabulka482433[[#This Row],[Sloupec2]],Tabulka482433[[#This Row],[Sloupec1]])</f>
        <v>Sungrow SG50CX-P2 V12</v>
      </c>
      <c r="E409" s="14">
        <v>240501</v>
      </c>
      <c r="F409" s="14">
        <v>50</v>
      </c>
      <c r="G409" s="15" t="s">
        <v>456</v>
      </c>
      <c r="H409" s="15" t="s">
        <v>456</v>
      </c>
      <c r="I409" s="15">
        <v>1848</v>
      </c>
      <c r="J409" s="15" t="s">
        <v>456</v>
      </c>
      <c r="K409" s="15" t="s">
        <v>456</v>
      </c>
      <c r="L409" s="15" t="s">
        <v>456</v>
      </c>
      <c r="M409" s="16">
        <v>2</v>
      </c>
      <c r="N409" s="14"/>
      <c r="O409" s="14"/>
      <c r="P409" s="14"/>
      <c r="Q409" s="14"/>
      <c r="R409" s="17">
        <v>5</v>
      </c>
      <c r="S409" s="17"/>
      <c r="T409" s="18"/>
      <c r="U409" s="14">
        <v>0</v>
      </c>
      <c r="V409" s="19" t="s">
        <v>1202</v>
      </c>
      <c r="W409" s="19" t="s">
        <v>1203</v>
      </c>
      <c r="X409" s="14" t="s">
        <v>579</v>
      </c>
    </row>
    <row r="410" spans="1:24" x14ac:dyDescent="0.25">
      <c r="A410" s="12" t="s">
        <v>529</v>
      </c>
      <c r="B410" s="13" t="s">
        <v>1199</v>
      </c>
      <c r="C410" s="13" t="s">
        <v>576</v>
      </c>
      <c r="D410" s="70" t="str">
        <f>HYPERLINK(Tabulka482433[[#This Row],[Sloupec2]],Tabulka482433[[#This Row],[Sloupec1]])</f>
        <v>Sungrow SG125CX-P2 V113</v>
      </c>
      <c r="E410" s="14">
        <v>240011</v>
      </c>
      <c r="F410" s="14">
        <v>125</v>
      </c>
      <c r="G410" s="15" t="s">
        <v>456</v>
      </c>
      <c r="H410" s="15" t="s">
        <v>456</v>
      </c>
      <c r="I410" s="15">
        <v>3674.38</v>
      </c>
      <c r="J410" s="15" t="s">
        <v>456</v>
      </c>
      <c r="K410" s="15" t="s">
        <v>456</v>
      </c>
      <c r="L410" s="15" t="s">
        <v>456</v>
      </c>
      <c r="M410" s="16">
        <v>2</v>
      </c>
      <c r="N410" s="14"/>
      <c r="O410" s="14"/>
      <c r="P410" s="14"/>
      <c r="Q410" s="14"/>
      <c r="R410" s="17">
        <v>5</v>
      </c>
      <c r="S410" s="17"/>
      <c r="T410" s="18"/>
      <c r="U410" s="14">
        <v>0</v>
      </c>
      <c r="V410" s="19" t="s">
        <v>1204</v>
      </c>
      <c r="W410" s="19" t="s">
        <v>1205</v>
      </c>
      <c r="X410" s="14" t="s">
        <v>579</v>
      </c>
    </row>
    <row r="411" spans="1:24" x14ac:dyDescent="0.25">
      <c r="A411" s="12" t="s">
        <v>529</v>
      </c>
      <c r="B411" s="13" t="s">
        <v>1199</v>
      </c>
      <c r="C411" s="13" t="s">
        <v>576</v>
      </c>
      <c r="D411" s="70" t="str">
        <f>HYPERLINK(Tabulka482433[[#This Row],[Sloupec2]],Tabulka482433[[#This Row],[Sloupec1]])</f>
        <v>Sungrow SG125CX-P2 V21</v>
      </c>
      <c r="E411" s="14">
        <v>240120</v>
      </c>
      <c r="F411" s="14">
        <v>125</v>
      </c>
      <c r="G411" s="15" t="s">
        <v>456</v>
      </c>
      <c r="H411" s="15" t="s">
        <v>456</v>
      </c>
      <c r="I411" s="15">
        <v>3674.38</v>
      </c>
      <c r="J411" s="15" t="s">
        <v>456</v>
      </c>
      <c r="K411" s="15" t="s">
        <v>456</v>
      </c>
      <c r="L411" s="15" t="s">
        <v>456</v>
      </c>
      <c r="M411" s="16">
        <v>0</v>
      </c>
      <c r="N411" s="14"/>
      <c r="O411" s="14"/>
      <c r="P411" s="14"/>
      <c r="Q411" s="14"/>
      <c r="R411" s="17">
        <v>5</v>
      </c>
      <c r="S411" s="17"/>
      <c r="T411" s="18"/>
      <c r="U411" s="14">
        <v>0</v>
      </c>
      <c r="V411" s="19" t="s">
        <v>1547</v>
      </c>
      <c r="W411" s="19" t="s">
        <v>1548</v>
      </c>
      <c r="X411" s="14" t="s">
        <v>579</v>
      </c>
    </row>
    <row r="412" spans="1:24" x14ac:dyDescent="0.25">
      <c r="A412" s="12" t="s">
        <v>529</v>
      </c>
      <c r="B412" s="13" t="s">
        <v>1199</v>
      </c>
      <c r="C412" s="13" t="s">
        <v>576</v>
      </c>
      <c r="D412" s="70" t="str">
        <f>HYPERLINK(Tabulka482433[[#This Row],[Sloupec2]],Tabulka482433[[#This Row],[Sloupec1]])</f>
        <v>Sungrow SG350HX</v>
      </c>
      <c r="E412" s="14">
        <v>240030</v>
      </c>
      <c r="F412" s="14">
        <v>350</v>
      </c>
      <c r="G412" s="15" t="s">
        <v>456</v>
      </c>
      <c r="H412" s="15" t="s">
        <v>456</v>
      </c>
      <c r="I412" s="15">
        <v>7729.68</v>
      </c>
      <c r="J412" s="15" t="s">
        <v>456</v>
      </c>
      <c r="K412" s="15" t="s">
        <v>456</v>
      </c>
      <c r="L412" s="15" t="s">
        <v>456</v>
      </c>
      <c r="M412" s="16">
        <v>0</v>
      </c>
      <c r="N412" s="14"/>
      <c r="O412" s="14"/>
      <c r="P412" s="14"/>
      <c r="Q412" s="14"/>
      <c r="R412" s="17">
        <v>5</v>
      </c>
      <c r="S412" s="17"/>
      <c r="T412" s="18"/>
      <c r="U412" s="14">
        <v>0</v>
      </c>
      <c r="V412" s="19" t="s">
        <v>1206</v>
      </c>
      <c r="W412" s="19" t="s">
        <v>1207</v>
      </c>
      <c r="X412" s="14" t="s">
        <v>1208</v>
      </c>
    </row>
    <row r="413" spans="1:24" x14ac:dyDescent="0.25">
      <c r="A413" s="12" t="s">
        <v>454</v>
      </c>
      <c r="B413" s="13" t="s">
        <v>1199</v>
      </c>
      <c r="C413" s="13" t="s">
        <v>455</v>
      </c>
      <c r="D413" s="70" t="str">
        <f>HYPERLINK(Tabulka482433[[#This Row],[Sloupec2]],Tabulka482433[[#This Row],[Sloupec1]])</f>
        <v>Sungrow inverter SH10T CZ</v>
      </c>
      <c r="E413" s="14">
        <v>240100</v>
      </c>
      <c r="F413" s="14">
        <v>10</v>
      </c>
      <c r="G413" s="15" t="s">
        <v>456</v>
      </c>
      <c r="H413" s="15" t="s">
        <v>456</v>
      </c>
      <c r="I413" s="15" t="s">
        <v>456</v>
      </c>
      <c r="J413" s="15" t="s">
        <v>456</v>
      </c>
      <c r="K413" s="15" t="s">
        <v>456</v>
      </c>
      <c r="L413" s="15" t="s">
        <v>456</v>
      </c>
      <c r="M413" s="16">
        <v>10</v>
      </c>
      <c r="N413" s="14"/>
      <c r="O413" s="14"/>
      <c r="P413" s="14"/>
      <c r="Q413" s="14"/>
      <c r="R413" s="17">
        <v>10</v>
      </c>
      <c r="S413" s="17"/>
      <c r="T413" s="18"/>
      <c r="U413" s="14">
        <v>0</v>
      </c>
      <c r="V413" s="19" t="s">
        <v>1209</v>
      </c>
      <c r="W413" s="19" t="s">
        <v>1210</v>
      </c>
      <c r="X413" s="14" t="s">
        <v>1211</v>
      </c>
    </row>
    <row r="414" spans="1:24" x14ac:dyDescent="0.25">
      <c r="A414" s="12" t="s">
        <v>454</v>
      </c>
      <c r="B414" s="13" t="s">
        <v>1199</v>
      </c>
      <c r="C414" s="13" t="s">
        <v>455</v>
      </c>
      <c r="D414" s="70" t="str">
        <f>HYPERLINK(Tabulka482433[[#This Row],[Sloupec2]],Tabulka482433[[#This Row],[Sloupec1]])</f>
        <v>Sungrow inverter SH15T</v>
      </c>
      <c r="E414" s="14">
        <v>240150</v>
      </c>
      <c r="F414" s="14">
        <v>15</v>
      </c>
      <c r="G414" s="15" t="s">
        <v>456</v>
      </c>
      <c r="H414" s="15" t="s">
        <v>456</v>
      </c>
      <c r="I414" s="15">
        <v>2039.42</v>
      </c>
      <c r="J414" s="15" t="s">
        <v>456</v>
      </c>
      <c r="K414" s="15" t="s">
        <v>456</v>
      </c>
      <c r="L414" s="15" t="s">
        <v>456</v>
      </c>
      <c r="M414" s="16">
        <v>4</v>
      </c>
      <c r="N414" s="14"/>
      <c r="O414" s="14"/>
      <c r="P414" s="14"/>
      <c r="Q414" s="14"/>
      <c r="R414" s="17">
        <v>5</v>
      </c>
      <c r="S414" s="17"/>
      <c r="T414" s="18"/>
      <c r="U414" s="14">
        <v>0</v>
      </c>
      <c r="V414" s="19" t="s">
        <v>1212</v>
      </c>
      <c r="W414" s="19" t="s">
        <v>1213</v>
      </c>
      <c r="X414" s="14" t="s">
        <v>1214</v>
      </c>
    </row>
    <row r="415" spans="1:24" x14ac:dyDescent="0.25">
      <c r="A415" s="12" t="s">
        <v>454</v>
      </c>
      <c r="B415" s="13" t="s">
        <v>1199</v>
      </c>
      <c r="C415" s="13" t="s">
        <v>455</v>
      </c>
      <c r="D415" s="70" t="str">
        <f>HYPERLINK(Tabulka482433[[#This Row],[Sloupec2]],Tabulka482433[[#This Row],[Sloupec1]])</f>
        <v>Sungrow inverter SH20T</v>
      </c>
      <c r="E415" s="14">
        <v>240200</v>
      </c>
      <c r="F415" s="14">
        <v>20</v>
      </c>
      <c r="G415" s="15" t="s">
        <v>456</v>
      </c>
      <c r="H415" s="15" t="s">
        <v>456</v>
      </c>
      <c r="I415" s="15">
        <v>2259.84</v>
      </c>
      <c r="J415" s="15" t="s">
        <v>456</v>
      </c>
      <c r="K415" s="15" t="s">
        <v>456</v>
      </c>
      <c r="L415" s="15" t="s">
        <v>456</v>
      </c>
      <c r="M415" s="16">
        <v>4</v>
      </c>
      <c r="N415" s="14"/>
      <c r="O415" s="14"/>
      <c r="P415" s="14"/>
      <c r="Q415" s="14"/>
      <c r="R415" s="17">
        <v>5</v>
      </c>
      <c r="S415" s="17"/>
      <c r="T415" s="18"/>
      <c r="U415" s="14">
        <v>0</v>
      </c>
      <c r="V415" s="19" t="s">
        <v>1215</v>
      </c>
      <c r="W415" s="19" t="s">
        <v>1216</v>
      </c>
      <c r="X415" s="14" t="s">
        <v>1214</v>
      </c>
    </row>
    <row r="416" spans="1:24" x14ac:dyDescent="0.25">
      <c r="A416" s="12" t="s">
        <v>454</v>
      </c>
      <c r="B416" s="13" t="s">
        <v>1199</v>
      </c>
      <c r="C416" s="13" t="s">
        <v>455</v>
      </c>
      <c r="D416" s="70" t="str">
        <f>HYPERLINK(Tabulka482433[[#This Row],[Sloupec2]],Tabulka482433[[#This Row],[Sloupec1]])</f>
        <v>Sungrow inverter SH25T</v>
      </c>
      <c r="E416" s="14">
        <v>240201</v>
      </c>
      <c r="F416" s="14">
        <v>25</v>
      </c>
      <c r="G416" s="15" t="s">
        <v>456</v>
      </c>
      <c r="H416" s="15" t="s">
        <v>456</v>
      </c>
      <c r="I416" s="15">
        <v>2434.25</v>
      </c>
      <c r="J416" s="15" t="s">
        <v>456</v>
      </c>
      <c r="K416" s="15" t="s">
        <v>456</v>
      </c>
      <c r="L416" s="15" t="s">
        <v>456</v>
      </c>
      <c r="M416" s="16">
        <v>6</v>
      </c>
      <c r="N416" s="14"/>
      <c r="O416" s="14"/>
      <c r="P416" s="14"/>
      <c r="Q416" s="14"/>
      <c r="R416" s="17">
        <v>5</v>
      </c>
      <c r="S416" s="17"/>
      <c r="T416" s="18"/>
      <c r="U416" s="14">
        <v>0</v>
      </c>
      <c r="V416" s="19" t="s">
        <v>1217</v>
      </c>
      <c r="W416" s="19" t="s">
        <v>1218</v>
      </c>
      <c r="X416" s="14" t="s">
        <v>1214</v>
      </c>
    </row>
    <row r="417" spans="1:24" x14ac:dyDescent="0.25">
      <c r="A417" s="12" t="s">
        <v>529</v>
      </c>
      <c r="B417" s="13" t="s">
        <v>1199</v>
      </c>
      <c r="C417" s="13" t="s">
        <v>461</v>
      </c>
      <c r="D417" s="70" t="str">
        <f>HYPERLINK(Tabulka482433[[#This Row],[Sloupec2]],Tabulka482433[[#This Row],[Sloupec1]])</f>
        <v>Sungrow PowerStack ST225kWh-110kW-2h</v>
      </c>
      <c r="E417" s="14">
        <v>340231</v>
      </c>
      <c r="F417" s="14">
        <v>110</v>
      </c>
      <c r="G417" s="15" t="s">
        <v>456</v>
      </c>
      <c r="H417" s="15" t="s">
        <v>456</v>
      </c>
      <c r="I417" s="15">
        <v>40371.1</v>
      </c>
      <c r="J417" s="15" t="s">
        <v>456</v>
      </c>
      <c r="K417" s="15" t="s">
        <v>456</v>
      </c>
      <c r="L417" s="15" t="s">
        <v>456</v>
      </c>
      <c r="M417" s="16">
        <v>0</v>
      </c>
      <c r="N417" s="14"/>
      <c r="O417" s="14"/>
      <c r="P417" s="14"/>
      <c r="Q417" s="14"/>
      <c r="R417" s="17">
        <v>5</v>
      </c>
      <c r="S417" s="17"/>
      <c r="T417" s="18"/>
      <c r="U417" s="14">
        <v>0</v>
      </c>
      <c r="V417" s="19" t="s">
        <v>1551</v>
      </c>
      <c r="W417" s="19" t="s">
        <v>1219</v>
      </c>
      <c r="X417" s="14" t="s">
        <v>767</v>
      </c>
    </row>
    <row r="418" spans="1:24" x14ac:dyDescent="0.25">
      <c r="A418" s="12" t="s">
        <v>529</v>
      </c>
      <c r="B418" s="13" t="s">
        <v>1199</v>
      </c>
      <c r="C418" s="13" t="s">
        <v>641</v>
      </c>
      <c r="D418" s="70" t="str">
        <f>HYPERLINK(Tabulka482433[[#This Row],[Sloupec2]],Tabulka482433[[#This Row],[Sloupec1]])</f>
        <v>Sungrow EMS300CP_ST225CS-2H_V1326_S</v>
      </c>
      <c r="E418" s="14">
        <v>340001</v>
      </c>
      <c r="F418" s="14">
        <v>110</v>
      </c>
      <c r="G418" s="15" t="s">
        <v>456</v>
      </c>
      <c r="H418" s="15" t="s">
        <v>456</v>
      </c>
      <c r="I418" s="15">
        <v>1572.9</v>
      </c>
      <c r="J418" s="15" t="s">
        <v>456</v>
      </c>
      <c r="K418" s="15" t="s">
        <v>456</v>
      </c>
      <c r="L418" s="15" t="s">
        <v>456</v>
      </c>
      <c r="M418" s="16">
        <v>0</v>
      </c>
      <c r="N418" s="14"/>
      <c r="O418" s="14"/>
      <c r="P418" s="14"/>
      <c r="Q418" s="14"/>
      <c r="R418" s="17">
        <v>5</v>
      </c>
      <c r="S418" s="17"/>
      <c r="T418" s="18"/>
      <c r="U418" s="14">
        <v>0</v>
      </c>
      <c r="V418" s="19" t="s">
        <v>1220</v>
      </c>
      <c r="W418" s="19" t="s">
        <v>1221</v>
      </c>
      <c r="X418" s="14" t="s">
        <v>767</v>
      </c>
    </row>
    <row r="419" spans="1:24" x14ac:dyDescent="0.25">
      <c r="A419" s="12" t="s">
        <v>454</v>
      </c>
      <c r="B419" s="13" t="s">
        <v>1199</v>
      </c>
      <c r="C419" s="13" t="s">
        <v>461</v>
      </c>
      <c r="D419" s="70" t="str">
        <f>HYPERLINK(Tabulka482433[[#This Row],[Sloupec2]],Tabulka482433[[#This Row],[Sloupec1]])</f>
        <v>Sungrow SBH Battery Module(IEC)_SMR050</v>
      </c>
      <c r="E419" s="14">
        <v>340050</v>
      </c>
      <c r="F419" s="14">
        <v>5</v>
      </c>
      <c r="G419" s="15" t="s">
        <v>456</v>
      </c>
      <c r="H419" s="15" t="s">
        <v>456</v>
      </c>
      <c r="I419" s="15">
        <v>1284</v>
      </c>
      <c r="J419" s="15" t="s">
        <v>456</v>
      </c>
      <c r="K419" s="15" t="s">
        <v>456</v>
      </c>
      <c r="L419" s="15" t="s">
        <v>456</v>
      </c>
      <c r="M419" s="16">
        <v>17</v>
      </c>
      <c r="N419" s="14"/>
      <c r="O419" s="14"/>
      <c r="P419" s="14"/>
      <c r="Q419" s="14"/>
      <c r="R419" s="17">
        <v>10</v>
      </c>
      <c r="S419" s="17"/>
      <c r="T419" s="18"/>
      <c r="U419" s="14">
        <v>0</v>
      </c>
      <c r="V419" s="19" t="s">
        <v>1222</v>
      </c>
      <c r="W419" s="19" t="s">
        <v>1223</v>
      </c>
      <c r="X419" s="14" t="s">
        <v>1224</v>
      </c>
    </row>
    <row r="420" spans="1:24" x14ac:dyDescent="0.25">
      <c r="A420" s="12" t="s">
        <v>454</v>
      </c>
      <c r="B420" s="13" t="s">
        <v>1199</v>
      </c>
      <c r="C420" s="13" t="s">
        <v>24</v>
      </c>
      <c r="D420" s="70" t="str">
        <f>HYPERLINK(Tabulka482433[[#This Row],[Sloupec2]],Tabulka482433[[#This Row],[Sloupec1]])</f>
        <v>Sungrow SBH Accessory</v>
      </c>
      <c r="E420" s="14">
        <v>540002</v>
      </c>
      <c r="F420" s="14">
        <v>0</v>
      </c>
      <c r="G420" s="15" t="s">
        <v>456</v>
      </c>
      <c r="H420" s="15" t="s">
        <v>456</v>
      </c>
      <c r="I420" s="15">
        <v>486.85</v>
      </c>
      <c r="J420" s="15" t="s">
        <v>456</v>
      </c>
      <c r="K420" s="15" t="s">
        <v>456</v>
      </c>
      <c r="L420" s="15" t="s">
        <v>456</v>
      </c>
      <c r="M420" s="16">
        <v>10</v>
      </c>
      <c r="N420" s="14"/>
      <c r="O420" s="14"/>
      <c r="P420" s="14"/>
      <c r="Q420" s="14"/>
      <c r="R420" s="17">
        <v>10</v>
      </c>
      <c r="S420" s="17"/>
      <c r="T420" s="18"/>
      <c r="U420" s="14">
        <v>0</v>
      </c>
      <c r="V420" s="19" t="s">
        <v>1225</v>
      </c>
      <c r="W420" s="19" t="s">
        <v>1226</v>
      </c>
      <c r="X420" s="14" t="s">
        <v>1227</v>
      </c>
    </row>
    <row r="421" spans="1:24" x14ac:dyDescent="0.25">
      <c r="A421" s="12" t="s">
        <v>454</v>
      </c>
      <c r="B421" s="13" t="s">
        <v>1199</v>
      </c>
      <c r="C421" s="13" t="s">
        <v>24</v>
      </c>
      <c r="D421" s="70" t="str">
        <f>HYPERLINK(Tabulka482433[[#This Row],[Sloupec2]],Tabulka482433[[#This Row],[Sloupec1]])</f>
        <v>Sungrow I Home Manager</v>
      </c>
      <c r="E421" s="14">
        <v>540001</v>
      </c>
      <c r="F421" s="14">
        <v>0</v>
      </c>
      <c r="G421" s="15" t="s">
        <v>456</v>
      </c>
      <c r="H421" s="15" t="s">
        <v>456</v>
      </c>
      <c r="I421" s="15">
        <v>145.52000000000001</v>
      </c>
      <c r="J421" s="15" t="s">
        <v>456</v>
      </c>
      <c r="K421" s="15" t="s">
        <v>456</v>
      </c>
      <c r="L421" s="15" t="s">
        <v>456</v>
      </c>
      <c r="M421" s="16">
        <v>8</v>
      </c>
      <c r="N421" s="14"/>
      <c r="O421" s="14"/>
      <c r="P421" s="14"/>
      <c r="Q421" s="14"/>
      <c r="R421" s="17">
        <v>10</v>
      </c>
      <c r="S421" s="17"/>
      <c r="T421" s="18"/>
      <c r="U421" s="14">
        <v>0</v>
      </c>
      <c r="V421" s="19" t="s">
        <v>1228</v>
      </c>
      <c r="W421" s="19" t="s">
        <v>1229</v>
      </c>
      <c r="X421" s="14" t="s">
        <v>1230</v>
      </c>
    </row>
    <row r="422" spans="1:24" x14ac:dyDescent="0.25">
      <c r="A422" s="12" t="s">
        <v>454</v>
      </c>
      <c r="B422" s="13" t="s">
        <v>1199</v>
      </c>
      <c r="C422" s="13" t="s">
        <v>24</v>
      </c>
      <c r="D422" s="70" t="str">
        <f>HYPERLINK(Tabulka482433[[#This Row],[Sloupec2]],Tabulka482433[[#This Row],[Sloupec1]])</f>
        <v>Sungrow WiNet-S2 V11</v>
      </c>
      <c r="E422" s="14">
        <v>540011</v>
      </c>
      <c r="F422" s="14">
        <v>0</v>
      </c>
      <c r="G422" s="15" t="s">
        <v>456</v>
      </c>
      <c r="H422" s="15" t="s">
        <v>456</v>
      </c>
      <c r="I422" s="15">
        <v>54.57</v>
      </c>
      <c r="J422" s="15" t="s">
        <v>456</v>
      </c>
      <c r="K422" s="15" t="s">
        <v>456</v>
      </c>
      <c r="L422" s="15" t="s">
        <v>456</v>
      </c>
      <c r="M422" s="16">
        <v>0</v>
      </c>
      <c r="N422" s="14"/>
      <c r="O422" s="14"/>
      <c r="P422" s="14"/>
      <c r="Q422" s="14"/>
      <c r="R422" s="17">
        <v>10</v>
      </c>
      <c r="S422" s="17"/>
      <c r="T422" s="18"/>
      <c r="U422" s="14">
        <v>0</v>
      </c>
      <c r="V422" s="19" t="s">
        <v>1549</v>
      </c>
      <c r="W422" s="19" t="s">
        <v>1550</v>
      </c>
      <c r="X422" s="14" t="s">
        <v>1230</v>
      </c>
    </row>
    <row r="423" spans="1:24" x14ac:dyDescent="0.25">
      <c r="A423" s="12" t="s">
        <v>454</v>
      </c>
      <c r="B423" s="13" t="s">
        <v>1199</v>
      </c>
      <c r="C423" s="13" t="s">
        <v>820</v>
      </c>
      <c r="D423" s="70" t="str">
        <f>HYPERLINK(Tabulka482433[[#This Row],[Sloupec2]],Tabulka482433[[#This Row],[Sloupec1]])</f>
        <v>Sungrow AC011E-01 EV Charger 11KW EU 3phase Hybrid Charging</v>
      </c>
      <c r="E423" s="14">
        <v>740110</v>
      </c>
      <c r="F423" s="14">
        <v>11</v>
      </c>
      <c r="G423" s="15" t="s">
        <v>456</v>
      </c>
      <c r="H423" s="15" t="s">
        <v>456</v>
      </c>
      <c r="I423" s="15">
        <v>270.70999999999998</v>
      </c>
      <c r="J423" s="15" t="s">
        <v>456</v>
      </c>
      <c r="K423" s="15" t="s">
        <v>456</v>
      </c>
      <c r="L423" s="15" t="s">
        <v>456</v>
      </c>
      <c r="M423" s="16">
        <v>0</v>
      </c>
      <c r="N423" s="14"/>
      <c r="O423" s="14"/>
      <c r="P423" s="14"/>
      <c r="Q423" s="14"/>
      <c r="R423" s="17">
        <v>10</v>
      </c>
      <c r="S423" s="17"/>
      <c r="T423" s="18"/>
      <c r="U423" s="14">
        <v>0</v>
      </c>
      <c r="V423" s="19" t="s">
        <v>1231</v>
      </c>
      <c r="W423" s="19" t="s">
        <v>1232</v>
      </c>
      <c r="X423" s="14" t="s">
        <v>1165</v>
      </c>
    </row>
    <row r="424" spans="1:24" x14ac:dyDescent="0.25">
      <c r="A424" s="12" t="s">
        <v>454</v>
      </c>
      <c r="B424" s="13" t="s">
        <v>1199</v>
      </c>
      <c r="C424" s="13" t="s">
        <v>820</v>
      </c>
      <c r="D424" s="70" t="str">
        <f>HYPERLINK(Tabulka482433[[#This Row],[Sloupec2]],Tabulka482433[[#This Row],[Sloupec1]])</f>
        <v>Sungrow 22kW AC Charger EU Version cable with MID</v>
      </c>
      <c r="E424" s="14">
        <v>740220</v>
      </c>
      <c r="F424" s="14">
        <v>22</v>
      </c>
      <c r="G424" s="15" t="s">
        <v>456</v>
      </c>
      <c r="H424" s="15" t="s">
        <v>456</v>
      </c>
      <c r="I424" s="15">
        <v>648.41999999999996</v>
      </c>
      <c r="J424" s="15" t="s">
        <v>456</v>
      </c>
      <c r="K424" s="15" t="s">
        <v>456</v>
      </c>
      <c r="L424" s="15" t="s">
        <v>456</v>
      </c>
      <c r="M424" s="16">
        <v>7</v>
      </c>
      <c r="N424" s="14"/>
      <c r="O424" s="14"/>
      <c r="P424" s="14"/>
      <c r="Q424" s="14"/>
      <c r="R424" s="17">
        <v>10</v>
      </c>
      <c r="S424" s="17"/>
      <c r="T424" s="18"/>
      <c r="U424" s="14">
        <v>0</v>
      </c>
      <c r="V424" s="19" t="s">
        <v>1233</v>
      </c>
      <c r="W424" s="19" t="s">
        <v>1234</v>
      </c>
      <c r="X424" s="14" t="s">
        <v>1165</v>
      </c>
    </row>
    <row r="425" spans="1:24" x14ac:dyDescent="0.25">
      <c r="A425" s="12" t="s">
        <v>454</v>
      </c>
      <c r="B425" s="13" t="s">
        <v>1199</v>
      </c>
      <c r="C425" s="13" t="s">
        <v>536</v>
      </c>
      <c r="D425" s="70" t="str">
        <f>HYPERLINK(Tabulka482433[[#This Row],[Sloupec2]],Tabulka482433[[#This Row],[Sloupec1]])</f>
        <v>AKCE Sungrow SET SH10T + SBH100</v>
      </c>
      <c r="E425" s="14">
        <v>240001</v>
      </c>
      <c r="F425" s="14">
        <v>10</v>
      </c>
      <c r="G425" s="15" t="s">
        <v>456</v>
      </c>
      <c r="H425" s="15" t="s">
        <v>456</v>
      </c>
      <c r="I425" s="15" t="s">
        <v>456</v>
      </c>
      <c r="J425" s="15" t="s">
        <v>456</v>
      </c>
      <c r="K425" s="15" t="s">
        <v>456</v>
      </c>
      <c r="L425" s="15" t="s">
        <v>456</v>
      </c>
      <c r="M425" s="16">
        <v>0</v>
      </c>
      <c r="N425" s="14"/>
      <c r="O425" s="14"/>
      <c r="P425" s="14"/>
      <c r="Q425" s="14"/>
      <c r="R425" s="17">
        <v>10</v>
      </c>
      <c r="S425" s="17"/>
      <c r="T425" s="18"/>
      <c r="U425" s="14">
        <v>0</v>
      </c>
      <c r="V425" s="19" t="s">
        <v>1235</v>
      </c>
      <c r="W425" s="19" t="s">
        <v>1236</v>
      </c>
      <c r="X425" s="14" t="s">
        <v>1237</v>
      </c>
    </row>
    <row r="426" spans="1:24" x14ac:dyDescent="0.25">
      <c r="A426" s="12" t="s">
        <v>529</v>
      </c>
      <c r="B426" s="13" t="s">
        <v>1199</v>
      </c>
      <c r="C426" s="13" t="s">
        <v>461</v>
      </c>
      <c r="D426" s="70" t="str">
        <f>HYPERLINK(Tabulka482433[[#This Row],[Sloupec2]],Tabulka482433[[#This Row],[Sloupec1]])</f>
        <v>Sungrow SET PowerStack ST225kWh-110kW-2h</v>
      </c>
      <c r="E426" s="14">
        <v>240002</v>
      </c>
      <c r="F426" s="14">
        <v>0</v>
      </c>
      <c r="G426" s="15" t="s">
        <v>456</v>
      </c>
      <c r="H426" s="15" t="s">
        <v>456</v>
      </c>
      <c r="I426" s="15">
        <v>41105.120000000003</v>
      </c>
      <c r="J426" s="15" t="s">
        <v>456</v>
      </c>
      <c r="K426" s="15" t="s">
        <v>456</v>
      </c>
      <c r="L426" s="15" t="s">
        <v>456</v>
      </c>
      <c r="M426" s="16">
        <v>0</v>
      </c>
      <c r="N426" s="14"/>
      <c r="O426" s="14"/>
      <c r="P426" s="14"/>
      <c r="Q426" s="14"/>
      <c r="R426" s="17">
        <v>5</v>
      </c>
      <c r="S426" s="17"/>
      <c r="T426" s="18"/>
      <c r="U426" s="14">
        <v>0</v>
      </c>
      <c r="V426" s="19" t="s">
        <v>1238</v>
      </c>
      <c r="W426" s="19" t="s">
        <v>1553</v>
      </c>
      <c r="X426" s="14" t="s">
        <v>1239</v>
      </c>
    </row>
    <row r="427" spans="1:24" x14ac:dyDescent="0.25">
      <c r="A427" s="12" t="s">
        <v>454</v>
      </c>
      <c r="B427" s="13" t="s">
        <v>1240</v>
      </c>
      <c r="C427" s="13" t="s">
        <v>576</v>
      </c>
      <c r="D427" s="70" t="str">
        <f>HYPERLINK(Tabulka482433[[#This Row],[Sloupec2]],Tabulka482433[[#This Row],[Sloupec1]])</f>
        <v>Fronius Symo GEN24 8.0 PLUS</v>
      </c>
      <c r="E427" s="14">
        <v>207080</v>
      </c>
      <c r="F427" s="14">
        <v>8</v>
      </c>
      <c r="G427" s="15" t="s">
        <v>456</v>
      </c>
      <c r="H427" s="15" t="s">
        <v>456</v>
      </c>
      <c r="I427" s="15">
        <v>2047.98</v>
      </c>
      <c r="J427" s="15" t="s">
        <v>456</v>
      </c>
      <c r="K427" s="15" t="s">
        <v>456</v>
      </c>
      <c r="L427" s="15" t="s">
        <v>456</v>
      </c>
      <c r="M427" s="16">
        <v>10</v>
      </c>
      <c r="N427" s="14"/>
      <c r="O427" s="14"/>
      <c r="P427" s="14"/>
      <c r="Q427" s="14"/>
      <c r="R427" s="17">
        <v>10</v>
      </c>
      <c r="S427" s="17"/>
      <c r="T427" s="18"/>
      <c r="U427" s="14">
        <v>0</v>
      </c>
      <c r="V427" s="19" t="s">
        <v>1241</v>
      </c>
      <c r="W427" s="19" t="s">
        <v>1242</v>
      </c>
      <c r="X427" s="14" t="s">
        <v>1243</v>
      </c>
    </row>
    <row r="428" spans="1:24" x14ac:dyDescent="0.25">
      <c r="A428" s="12" t="s">
        <v>454</v>
      </c>
      <c r="B428" s="13" t="s">
        <v>1240</v>
      </c>
      <c r="C428" s="13" t="s">
        <v>576</v>
      </c>
      <c r="D428" s="70" t="str">
        <f>HYPERLINK(Tabulka482433[[#This Row],[Sloupec2]],Tabulka482433[[#This Row],[Sloupec1]])</f>
        <v>Fronius Symo GEN24 10.0 PLUS</v>
      </c>
      <c r="E428" s="14">
        <v>207101</v>
      </c>
      <c r="F428" s="14">
        <v>10</v>
      </c>
      <c r="G428" s="15" t="s">
        <v>456</v>
      </c>
      <c r="H428" s="15" t="s">
        <v>456</v>
      </c>
      <c r="I428" s="15">
        <v>2139.48</v>
      </c>
      <c r="J428" s="15" t="s">
        <v>456</v>
      </c>
      <c r="K428" s="15" t="s">
        <v>456</v>
      </c>
      <c r="L428" s="15" t="s">
        <v>456</v>
      </c>
      <c r="M428" s="16">
        <v>6</v>
      </c>
      <c r="N428" s="14"/>
      <c r="O428" s="14"/>
      <c r="P428" s="14"/>
      <c r="Q428" s="14"/>
      <c r="R428" s="17">
        <v>10</v>
      </c>
      <c r="S428" s="17"/>
      <c r="T428" s="18"/>
      <c r="U428" s="14">
        <v>0</v>
      </c>
      <c r="V428" s="19" t="s">
        <v>1244</v>
      </c>
      <c r="W428" s="19" t="s">
        <v>1245</v>
      </c>
      <c r="X428" s="14" t="s">
        <v>1243</v>
      </c>
    </row>
    <row r="429" spans="1:24" x14ac:dyDescent="0.25">
      <c r="A429" s="12" t="s">
        <v>529</v>
      </c>
      <c r="B429" s="13" t="s">
        <v>1240</v>
      </c>
      <c r="C429" s="13" t="s">
        <v>576</v>
      </c>
      <c r="D429" s="70" t="str">
        <f>HYPERLINK(Tabulka482433[[#This Row],[Sloupec2]],Tabulka482433[[#This Row],[Sloupec1]])</f>
        <v>Fronius Smart Meter 63A-3</v>
      </c>
      <c r="E429" s="14">
        <v>207001</v>
      </c>
      <c r="F429" s="14">
        <v>0</v>
      </c>
      <c r="G429" s="15" t="s">
        <v>456</v>
      </c>
      <c r="H429" s="15" t="s">
        <v>456</v>
      </c>
      <c r="I429" s="15">
        <v>171.71</v>
      </c>
      <c r="J429" s="15" t="s">
        <v>456</v>
      </c>
      <c r="K429" s="15" t="s">
        <v>456</v>
      </c>
      <c r="L429" s="15" t="s">
        <v>456</v>
      </c>
      <c r="M429" s="16">
        <v>8</v>
      </c>
      <c r="N429" s="14"/>
      <c r="O429" s="14"/>
      <c r="P429" s="14"/>
      <c r="Q429" s="14"/>
      <c r="R429" s="17">
        <v>2</v>
      </c>
      <c r="S429" s="17"/>
      <c r="T429" s="18"/>
      <c r="U429" s="14">
        <v>0</v>
      </c>
      <c r="V429" s="19" t="s">
        <v>1246</v>
      </c>
      <c r="W429" s="19" t="s">
        <v>1247</v>
      </c>
      <c r="X429" s="14" t="s">
        <v>1248</v>
      </c>
    </row>
    <row r="430" spans="1:24" x14ac:dyDescent="0.25">
      <c r="A430" s="12" t="s">
        <v>529</v>
      </c>
      <c r="B430" s="13" t="s">
        <v>1249</v>
      </c>
      <c r="C430" s="13" t="s">
        <v>576</v>
      </c>
      <c r="D430" s="70" t="str">
        <f>HYPERLINK(Tabulka482433[[#This Row],[Sloupec2]],Tabulka482433[[#This Row],[Sloupec1]])</f>
        <v>Huawei inverter SUN 2000-20K-MB0</v>
      </c>
      <c r="E430" s="14">
        <v>234201</v>
      </c>
      <c r="F430" s="14">
        <v>20</v>
      </c>
      <c r="G430" s="15" t="s">
        <v>456</v>
      </c>
      <c r="H430" s="15" t="s">
        <v>456</v>
      </c>
      <c r="I430" s="15">
        <v>2050.65</v>
      </c>
      <c r="J430" s="15" t="s">
        <v>456</v>
      </c>
      <c r="K430" s="15" t="s">
        <v>456</v>
      </c>
      <c r="L430" s="15" t="s">
        <v>456</v>
      </c>
      <c r="M430" s="16">
        <v>1</v>
      </c>
      <c r="N430" s="14"/>
      <c r="O430" s="14"/>
      <c r="P430" s="14"/>
      <c r="Q430" s="14"/>
      <c r="R430" s="17">
        <v>10</v>
      </c>
      <c r="S430" s="17"/>
      <c r="T430" s="18"/>
      <c r="U430" s="14">
        <v>0</v>
      </c>
      <c r="V430" s="19" t="s">
        <v>1250</v>
      </c>
      <c r="W430" s="19" t="s">
        <v>1251</v>
      </c>
      <c r="X430" s="14" t="s">
        <v>1243</v>
      </c>
    </row>
    <row r="431" spans="1:24" x14ac:dyDescent="0.25">
      <c r="A431" s="12" t="s">
        <v>529</v>
      </c>
      <c r="B431" s="13" t="s">
        <v>1249</v>
      </c>
      <c r="C431" s="13" t="s">
        <v>576</v>
      </c>
      <c r="D431" s="70" t="str">
        <f>HYPERLINK(Tabulka482433[[#This Row],[Sloupec2]],Tabulka482433[[#This Row],[Sloupec1]])</f>
        <v>Huawei inverter SUN-2000-30KTL-M3</v>
      </c>
      <c r="E431" s="14">
        <v>234300</v>
      </c>
      <c r="F431" s="14">
        <v>33</v>
      </c>
      <c r="G431" s="15" t="s">
        <v>456</v>
      </c>
      <c r="H431" s="15" t="s">
        <v>456</v>
      </c>
      <c r="I431" s="15">
        <v>1864.56</v>
      </c>
      <c r="J431" s="15" t="s">
        <v>456</v>
      </c>
      <c r="K431" s="15" t="s">
        <v>456</v>
      </c>
      <c r="L431" s="15" t="s">
        <v>456</v>
      </c>
      <c r="M431" s="16">
        <v>0</v>
      </c>
      <c r="N431" s="14"/>
      <c r="O431" s="14"/>
      <c r="P431" s="14"/>
      <c r="Q431" s="14"/>
      <c r="R431" s="17">
        <v>5</v>
      </c>
      <c r="S431" s="17"/>
      <c r="T431" s="18"/>
      <c r="U431" s="14">
        <v>0</v>
      </c>
      <c r="V431" s="19" t="s">
        <v>1252</v>
      </c>
      <c r="W431" s="19" t="s">
        <v>1253</v>
      </c>
      <c r="X431" s="14" t="s">
        <v>1243</v>
      </c>
    </row>
    <row r="432" spans="1:24" x14ac:dyDescent="0.25">
      <c r="A432" s="12" t="s">
        <v>529</v>
      </c>
      <c r="B432" s="13" t="s">
        <v>1249</v>
      </c>
      <c r="C432" s="13" t="s">
        <v>576</v>
      </c>
      <c r="D432" s="70" t="str">
        <f>HYPERLINK(Tabulka482433[[#This Row],[Sloupec2]],Tabulka482433[[#This Row],[Sloupec1]])</f>
        <v>Huawei inverter SUN2000-100KTL-M2</v>
      </c>
      <c r="E432" s="14">
        <v>234100</v>
      </c>
      <c r="F432" s="14">
        <v>100</v>
      </c>
      <c r="G432" s="15" t="s">
        <v>456</v>
      </c>
      <c r="H432" s="15" t="s">
        <v>456</v>
      </c>
      <c r="I432" s="15">
        <v>3556.74</v>
      </c>
      <c r="J432" s="15" t="s">
        <v>456</v>
      </c>
      <c r="K432" s="15" t="s">
        <v>456</v>
      </c>
      <c r="L432" s="15" t="s">
        <v>456</v>
      </c>
      <c r="M432" s="16">
        <v>2</v>
      </c>
      <c r="N432" s="14"/>
      <c r="O432" s="14"/>
      <c r="P432" s="14"/>
      <c r="Q432" s="14"/>
      <c r="R432" s="17">
        <v>5</v>
      </c>
      <c r="S432" s="17"/>
      <c r="T432" s="18"/>
      <c r="U432" s="14">
        <v>0</v>
      </c>
      <c r="V432" s="19" t="s">
        <v>1254</v>
      </c>
      <c r="W432" s="19" t="s">
        <v>1255</v>
      </c>
      <c r="X432" s="14" t="s">
        <v>1243</v>
      </c>
    </row>
    <row r="433" spans="1:24" x14ac:dyDescent="0.25">
      <c r="A433" s="12" t="s">
        <v>529</v>
      </c>
      <c r="B433" s="13" t="s">
        <v>1249</v>
      </c>
      <c r="C433" s="13" t="s">
        <v>576</v>
      </c>
      <c r="D433" s="70" t="str">
        <f>HYPERLINK(Tabulka482433[[#This Row],[Sloupec2]],Tabulka482433[[#This Row],[Sloupec1]])</f>
        <v>Huawei inverter SUN-2000-50KTL-M3</v>
      </c>
      <c r="E433" s="14">
        <v>234500</v>
      </c>
      <c r="F433" s="14">
        <v>50</v>
      </c>
      <c r="G433" s="15" t="s">
        <v>456</v>
      </c>
      <c r="H433" s="15" t="s">
        <v>456</v>
      </c>
      <c r="I433" s="15">
        <v>2251.14</v>
      </c>
      <c r="J433" s="15" t="s">
        <v>456</v>
      </c>
      <c r="K433" s="15" t="s">
        <v>456</v>
      </c>
      <c r="L433" s="15" t="s">
        <v>456</v>
      </c>
      <c r="M433" s="16">
        <v>0</v>
      </c>
      <c r="N433" s="14"/>
      <c r="O433" s="14"/>
      <c r="P433" s="14"/>
      <c r="Q433" s="14"/>
      <c r="R433" s="17">
        <v>5</v>
      </c>
      <c r="S433" s="17"/>
      <c r="T433" s="18"/>
      <c r="U433" s="14">
        <v>0</v>
      </c>
      <c r="V433" s="19" t="s">
        <v>1256</v>
      </c>
      <c r="W433" s="19" t="s">
        <v>1257</v>
      </c>
      <c r="X433" s="14" t="s">
        <v>1243</v>
      </c>
    </row>
    <row r="434" spans="1:24" x14ac:dyDescent="0.25">
      <c r="A434" s="12" t="s">
        <v>454</v>
      </c>
      <c r="B434" s="13" t="s">
        <v>1249</v>
      </c>
      <c r="C434" s="13" t="s">
        <v>576</v>
      </c>
      <c r="D434" s="70" t="str">
        <f>HYPERLINK(Tabulka482433[[#This Row],[Sloupec2]],Tabulka482433[[#This Row],[Sloupec1]])</f>
        <v>Huawei inverter SUN 5000-8K-MAP0</v>
      </c>
      <c r="E434" s="14">
        <v>234081</v>
      </c>
      <c r="F434" s="14">
        <v>8</v>
      </c>
      <c r="G434" s="15" t="s">
        <v>456</v>
      </c>
      <c r="H434" s="15" t="s">
        <v>456</v>
      </c>
      <c r="I434" s="15">
        <v>961.86</v>
      </c>
      <c r="J434" s="15" t="s">
        <v>456</v>
      </c>
      <c r="K434" s="15" t="s">
        <v>456</v>
      </c>
      <c r="L434" s="15" t="s">
        <v>456</v>
      </c>
      <c r="M434" s="16">
        <v>5</v>
      </c>
      <c r="N434" s="14"/>
      <c r="O434" s="14"/>
      <c r="P434" s="14"/>
      <c r="Q434" s="14"/>
      <c r="R434" s="17">
        <v>15</v>
      </c>
      <c r="S434" s="17"/>
      <c r="T434" s="18"/>
      <c r="U434" s="14">
        <v>0</v>
      </c>
      <c r="V434" s="19" t="s">
        <v>1258</v>
      </c>
      <c r="W434" s="19" t="s">
        <v>1554</v>
      </c>
      <c r="X434" s="14" t="s">
        <v>576</v>
      </c>
    </row>
    <row r="435" spans="1:24" x14ac:dyDescent="0.25">
      <c r="A435" s="12" t="s">
        <v>454</v>
      </c>
      <c r="B435" s="13" t="s">
        <v>1249</v>
      </c>
      <c r="C435" s="13" t="s">
        <v>576</v>
      </c>
      <c r="D435" s="70" t="str">
        <f>HYPERLINK(Tabulka482433[[#This Row],[Sloupec2]],Tabulka482433[[#This Row],[Sloupec1]])</f>
        <v>Huawei inverter SUN 2000-10K-MAP0</v>
      </c>
      <c r="E435" s="14">
        <v>234102</v>
      </c>
      <c r="F435" s="14">
        <v>10</v>
      </c>
      <c r="G435" s="15" t="s">
        <v>456</v>
      </c>
      <c r="H435" s="15" t="s">
        <v>456</v>
      </c>
      <c r="I435" s="15">
        <v>1281.1199999999999</v>
      </c>
      <c r="J435" s="15" t="s">
        <v>456</v>
      </c>
      <c r="K435" s="15" t="s">
        <v>456</v>
      </c>
      <c r="L435" s="15" t="s">
        <v>456</v>
      </c>
      <c r="M435" s="16">
        <v>5</v>
      </c>
      <c r="N435" s="14"/>
      <c r="O435" s="14"/>
      <c r="P435" s="14"/>
      <c r="Q435" s="14"/>
      <c r="R435" s="17">
        <v>10</v>
      </c>
      <c r="S435" s="17"/>
      <c r="T435" s="18"/>
      <c r="U435" s="14">
        <v>0</v>
      </c>
      <c r="V435" s="19" t="s">
        <v>1259</v>
      </c>
      <c r="W435" s="19" t="s">
        <v>1260</v>
      </c>
      <c r="X435" s="14" t="s">
        <v>1261</v>
      </c>
    </row>
    <row r="436" spans="1:24" x14ac:dyDescent="0.25">
      <c r="A436" s="12" t="s">
        <v>454</v>
      </c>
      <c r="B436" s="13" t="s">
        <v>1249</v>
      </c>
      <c r="C436" s="13" t="s">
        <v>576</v>
      </c>
      <c r="D436" s="70" t="str">
        <f>HYPERLINK(Tabulka482433[[#This Row],[Sloupec2]],Tabulka482433[[#This Row],[Sloupec1]])</f>
        <v>Huawei inverter SUN 2000-12K-MAP0</v>
      </c>
      <c r="E436" s="14">
        <v>234121</v>
      </c>
      <c r="F436" s="14">
        <v>12</v>
      </c>
      <c r="G436" s="15" t="s">
        <v>456</v>
      </c>
      <c r="H436" s="15" t="s">
        <v>456</v>
      </c>
      <c r="I436" s="15">
        <v>1384.14</v>
      </c>
      <c r="J436" s="15" t="s">
        <v>456</v>
      </c>
      <c r="K436" s="15" t="s">
        <v>456</v>
      </c>
      <c r="L436" s="15" t="s">
        <v>456</v>
      </c>
      <c r="M436" s="16">
        <v>2</v>
      </c>
      <c r="N436" s="14"/>
      <c r="O436" s="14"/>
      <c r="P436" s="14"/>
      <c r="Q436" s="14"/>
      <c r="R436" s="17">
        <v>10</v>
      </c>
      <c r="S436" s="17"/>
      <c r="T436" s="18"/>
      <c r="U436" s="14">
        <v>0</v>
      </c>
      <c r="V436" s="19" t="s">
        <v>1262</v>
      </c>
      <c r="W436" s="19" t="s">
        <v>1552</v>
      </c>
      <c r="X436" s="14" t="s">
        <v>1261</v>
      </c>
    </row>
    <row r="437" spans="1:24" x14ac:dyDescent="0.25">
      <c r="A437" s="12" t="s">
        <v>454</v>
      </c>
      <c r="B437" s="13" t="s">
        <v>1249</v>
      </c>
      <c r="C437" s="13" t="s">
        <v>576</v>
      </c>
      <c r="D437" s="70" t="str">
        <f>HYPERLINK(Tabulka482433[[#This Row],[Sloupec2]],Tabulka482433[[#This Row],[Sloupec1]])</f>
        <v>Huawei inverter SUN 5000-12K-MAP0</v>
      </c>
      <c r="E437" s="14">
        <v>234122</v>
      </c>
      <c r="F437" s="14">
        <v>12</v>
      </c>
      <c r="G437" s="15" t="s">
        <v>456</v>
      </c>
      <c r="H437" s="15" t="s">
        <v>456</v>
      </c>
      <c r="I437" s="15">
        <v>1281.1199999999999</v>
      </c>
      <c r="J437" s="15" t="s">
        <v>456</v>
      </c>
      <c r="K437" s="15" t="s">
        <v>456</v>
      </c>
      <c r="L437" s="15" t="s">
        <v>456</v>
      </c>
      <c r="M437" s="16">
        <v>9</v>
      </c>
      <c r="N437" s="14"/>
      <c r="O437" s="14"/>
      <c r="P437" s="14"/>
      <c r="Q437" s="14"/>
      <c r="R437" s="17">
        <v>15</v>
      </c>
      <c r="S437" s="17"/>
      <c r="T437" s="18"/>
      <c r="U437" s="14">
        <v>0</v>
      </c>
      <c r="V437" s="19" t="s">
        <v>1263</v>
      </c>
      <c r="W437" s="19" t="s">
        <v>1264</v>
      </c>
      <c r="X437" s="14" t="s">
        <v>1265</v>
      </c>
    </row>
    <row r="438" spans="1:24" x14ac:dyDescent="0.25">
      <c r="A438" s="12" t="s">
        <v>454</v>
      </c>
      <c r="B438" s="13" t="s">
        <v>1249</v>
      </c>
      <c r="C438" s="13" t="s">
        <v>576</v>
      </c>
      <c r="D438" s="70" t="str">
        <f>HYPERLINK(Tabulka482433[[#This Row],[Sloupec2]],Tabulka482433[[#This Row],[Sloupec1]])</f>
        <v>Huawei inverter SET SUN 2000-5KTL-L1, 5kWh battery</v>
      </c>
      <c r="E438" s="14">
        <v>234001</v>
      </c>
      <c r="F438" s="14">
        <v>5</v>
      </c>
      <c r="G438" s="15" t="s">
        <v>456</v>
      </c>
      <c r="H438" s="15" t="s">
        <v>456</v>
      </c>
      <c r="I438" s="15">
        <v>2883.85</v>
      </c>
      <c r="J438" s="15" t="s">
        <v>456</v>
      </c>
      <c r="K438" s="15" t="s">
        <v>456</v>
      </c>
      <c r="L438" s="15" t="s">
        <v>456</v>
      </c>
      <c r="M438" s="16">
        <v>0</v>
      </c>
      <c r="N438" s="14"/>
      <c r="O438" s="14"/>
      <c r="P438" s="14"/>
      <c r="Q438" s="14"/>
      <c r="R438" s="17">
        <v>10</v>
      </c>
      <c r="S438" s="17"/>
      <c r="T438" s="18"/>
      <c r="U438" s="14">
        <v>0</v>
      </c>
      <c r="V438" s="19" t="s">
        <v>1266</v>
      </c>
      <c r="W438" s="19" t="s">
        <v>1267</v>
      </c>
      <c r="X438" s="14" t="s">
        <v>1243</v>
      </c>
    </row>
    <row r="439" spans="1:24" x14ac:dyDescent="0.25">
      <c r="A439" s="12" t="s">
        <v>454</v>
      </c>
      <c r="B439" s="13" t="s">
        <v>1249</v>
      </c>
      <c r="C439" s="13" t="s">
        <v>576</v>
      </c>
      <c r="D439" s="70" t="str">
        <f>HYPERLINK(Tabulka482433[[#This Row],[Sloupec2]],Tabulka482433[[#This Row],[Sloupec1]])</f>
        <v>CZ AKCE Huawei inverter SET SUN 5000-8K-MAP0, 14kWh batt</v>
      </c>
      <c r="E439" s="14">
        <v>234006</v>
      </c>
      <c r="F439" s="14">
        <v>8</v>
      </c>
      <c r="G439" s="15" t="s">
        <v>456</v>
      </c>
      <c r="H439" s="15" t="s">
        <v>456</v>
      </c>
      <c r="I439" s="15">
        <v>6331.47</v>
      </c>
      <c r="J439" s="15" t="s">
        <v>456</v>
      </c>
      <c r="K439" s="15" t="s">
        <v>456</v>
      </c>
      <c r="L439" s="15" t="s">
        <v>456</v>
      </c>
      <c r="M439" s="16">
        <v>0</v>
      </c>
      <c r="N439" s="14"/>
      <c r="O439" s="14"/>
      <c r="P439" s="14"/>
      <c r="Q439" s="14"/>
      <c r="R439" s="17">
        <v>10</v>
      </c>
      <c r="S439" s="17"/>
      <c r="T439" s="18"/>
      <c r="U439" s="14">
        <v>0</v>
      </c>
      <c r="V439" s="19" t="s">
        <v>1268</v>
      </c>
      <c r="W439" s="19" t="s">
        <v>1555</v>
      </c>
      <c r="X439" s="14" t="s">
        <v>576</v>
      </c>
    </row>
    <row r="440" spans="1:24" x14ac:dyDescent="0.25">
      <c r="A440" s="12" t="s">
        <v>454</v>
      </c>
      <c r="B440" s="13" t="s">
        <v>1249</v>
      </c>
      <c r="C440" s="13" t="s">
        <v>536</v>
      </c>
      <c r="D440" s="70" t="str">
        <f>HYPERLINK(Tabulka482433[[#This Row],[Sloupec2]],Tabulka482433[[#This Row],[Sloupec1]])</f>
        <v>CZ AKCE Huawei inverter SET SUN 2000-10K-MAP0, 10kWh batt</v>
      </c>
      <c r="E440" s="14">
        <v>234003</v>
      </c>
      <c r="F440" s="14">
        <v>10</v>
      </c>
      <c r="G440" s="15" t="s">
        <v>456</v>
      </c>
      <c r="H440" s="15" t="s">
        <v>456</v>
      </c>
      <c r="I440" s="15">
        <v>5157.9399999999996</v>
      </c>
      <c r="J440" s="15" t="s">
        <v>456</v>
      </c>
      <c r="K440" s="15" t="s">
        <v>456</v>
      </c>
      <c r="L440" s="15" t="s">
        <v>456</v>
      </c>
      <c r="M440" s="16">
        <v>0</v>
      </c>
      <c r="N440" s="14"/>
      <c r="O440" s="14"/>
      <c r="P440" s="14"/>
      <c r="Q440" s="14"/>
      <c r="R440" s="17">
        <v>10</v>
      </c>
      <c r="S440" s="17"/>
      <c r="T440" s="18"/>
      <c r="U440" s="14">
        <v>0</v>
      </c>
      <c r="V440" s="19" t="s">
        <v>1269</v>
      </c>
      <c r="W440" s="19" t="s">
        <v>1270</v>
      </c>
      <c r="X440" s="14" t="s">
        <v>1271</v>
      </c>
    </row>
    <row r="441" spans="1:24" x14ac:dyDescent="0.25">
      <c r="A441" s="12" t="s">
        <v>454</v>
      </c>
      <c r="B441" s="13" t="s">
        <v>1249</v>
      </c>
      <c r="C441" s="13" t="s">
        <v>536</v>
      </c>
      <c r="D441" s="70" t="str">
        <f>HYPERLINK(Tabulka482433[[#This Row],[Sloupec2]],Tabulka482433[[#This Row],[Sloupec1]])</f>
        <v>CZ AKCE Huawei inverter SET SUN 2000-10K-MAP0, 14kWh batt</v>
      </c>
      <c r="E441" s="14">
        <v>234002</v>
      </c>
      <c r="F441" s="14">
        <v>10</v>
      </c>
      <c r="G441" s="15" t="s">
        <v>456</v>
      </c>
      <c r="H441" s="15" t="s">
        <v>456</v>
      </c>
      <c r="I441" s="15">
        <v>6644.34</v>
      </c>
      <c r="J441" s="15" t="s">
        <v>456</v>
      </c>
      <c r="K441" s="15" t="s">
        <v>456</v>
      </c>
      <c r="L441" s="15" t="s">
        <v>456</v>
      </c>
      <c r="M441" s="16">
        <v>0</v>
      </c>
      <c r="N441" s="14"/>
      <c r="O441" s="14"/>
      <c r="P441" s="14"/>
      <c r="Q441" s="14"/>
      <c r="R441" s="17">
        <v>10</v>
      </c>
      <c r="S441" s="17"/>
      <c r="T441" s="18"/>
      <c r="U441" s="14">
        <v>0</v>
      </c>
      <c r="V441" s="19" t="s">
        <v>1272</v>
      </c>
      <c r="W441" s="19" t="s">
        <v>1273</v>
      </c>
      <c r="X441" s="14" t="s">
        <v>1274</v>
      </c>
    </row>
    <row r="442" spans="1:24" x14ac:dyDescent="0.25">
      <c r="A442" s="12" t="s">
        <v>454</v>
      </c>
      <c r="B442" s="13" t="s">
        <v>1249</v>
      </c>
      <c r="C442" s="13" t="s">
        <v>536</v>
      </c>
      <c r="D442" s="70" t="str">
        <f>HYPERLINK(Tabulka482433[[#This Row],[Sloupec2]],Tabulka482433[[#This Row],[Sloupec1]])</f>
        <v>CZ AKCE Huawei inverter SET SUN 5000-12K-MAP0, 10kWh batt</v>
      </c>
      <c r="E442" s="14">
        <v>234004</v>
      </c>
      <c r="F442" s="14">
        <v>12</v>
      </c>
      <c r="G442" s="15" t="s">
        <v>456</v>
      </c>
      <c r="H442" s="15" t="s">
        <v>456</v>
      </c>
      <c r="I442" s="15">
        <v>5157.9399999999996</v>
      </c>
      <c r="J442" s="15" t="s">
        <v>456</v>
      </c>
      <c r="K442" s="15" t="s">
        <v>456</v>
      </c>
      <c r="L442" s="15" t="s">
        <v>456</v>
      </c>
      <c r="M442" s="16">
        <v>0</v>
      </c>
      <c r="N442" s="14"/>
      <c r="O442" s="14"/>
      <c r="P442" s="14"/>
      <c r="Q442" s="14"/>
      <c r="R442" s="17">
        <v>10</v>
      </c>
      <c r="S442" s="17"/>
      <c r="T442" s="18"/>
      <c r="U442" s="14">
        <v>0</v>
      </c>
      <c r="V442" s="19" t="s">
        <v>1275</v>
      </c>
      <c r="W442" s="19" t="s">
        <v>1276</v>
      </c>
      <c r="X442" s="14" t="s">
        <v>1277</v>
      </c>
    </row>
    <row r="443" spans="1:24" x14ac:dyDescent="0.25">
      <c r="A443" s="12" t="s">
        <v>454</v>
      </c>
      <c r="B443" s="13" t="s">
        <v>1249</v>
      </c>
      <c r="C443" s="13" t="s">
        <v>536</v>
      </c>
      <c r="D443" s="70" t="str">
        <f>HYPERLINK(Tabulka482433[[#This Row],[Sloupec2]],Tabulka482433[[#This Row],[Sloupec1]])</f>
        <v>CZ AKCE Huawei inverter SET SUN 5000-12K-MAP0, 14kWh batt</v>
      </c>
      <c r="E443" s="14">
        <v>234005</v>
      </c>
      <c r="F443" s="14">
        <v>12</v>
      </c>
      <c r="G443" s="15" t="s">
        <v>456</v>
      </c>
      <c r="H443" s="15" t="s">
        <v>456</v>
      </c>
      <c r="I443" s="15">
        <v>6644.34</v>
      </c>
      <c r="J443" s="15" t="s">
        <v>456</v>
      </c>
      <c r="K443" s="15" t="s">
        <v>456</v>
      </c>
      <c r="L443" s="15" t="s">
        <v>456</v>
      </c>
      <c r="M443" s="16">
        <v>0</v>
      </c>
      <c r="N443" s="14"/>
      <c r="O443" s="14"/>
      <c r="P443" s="14"/>
      <c r="Q443" s="14"/>
      <c r="R443" s="17">
        <v>10</v>
      </c>
      <c r="S443" s="17"/>
      <c r="T443" s="18"/>
      <c r="U443" s="14">
        <v>0</v>
      </c>
      <c r="V443" s="19" t="s">
        <v>1278</v>
      </c>
      <c r="W443" s="19" t="s">
        <v>1279</v>
      </c>
      <c r="X443" s="14" t="s">
        <v>1280</v>
      </c>
    </row>
    <row r="444" spans="1:24" x14ac:dyDescent="0.25">
      <c r="A444" s="12" t="s">
        <v>454</v>
      </c>
      <c r="B444" s="13" t="s">
        <v>1249</v>
      </c>
      <c r="C444" s="13" t="s">
        <v>641</v>
      </c>
      <c r="D444" s="70" t="str">
        <f>HYPERLINK(Tabulka482433[[#This Row],[Sloupec2]],Tabulka482433[[#This Row],[Sloupec1]])</f>
        <v>Huawei power module LUNA2000-5KW-C0</v>
      </c>
      <c r="E444" s="14">
        <v>334051</v>
      </c>
      <c r="F444" s="14">
        <v>0</v>
      </c>
      <c r="G444" s="15" t="s">
        <v>456</v>
      </c>
      <c r="H444" s="15" t="s">
        <v>456</v>
      </c>
      <c r="I444" s="15">
        <v>652.79999999999995</v>
      </c>
      <c r="J444" s="15" t="s">
        <v>456</v>
      </c>
      <c r="K444" s="15" t="s">
        <v>456</v>
      </c>
      <c r="L444" s="15" t="s">
        <v>456</v>
      </c>
      <c r="M444" s="16">
        <v>141</v>
      </c>
      <c r="N444" s="14"/>
      <c r="O444" s="14"/>
      <c r="P444" s="14"/>
      <c r="Q444" s="14"/>
      <c r="R444" s="17">
        <v>10</v>
      </c>
      <c r="S444" s="17"/>
      <c r="T444" s="18"/>
      <c r="U444" s="14">
        <v>0</v>
      </c>
      <c r="V444" s="19" t="s">
        <v>1281</v>
      </c>
      <c r="W444" s="19" t="s">
        <v>1282</v>
      </c>
      <c r="X444" s="14" t="s">
        <v>1283</v>
      </c>
    </row>
    <row r="445" spans="1:24" x14ac:dyDescent="0.25">
      <c r="A445" s="12" t="s">
        <v>454</v>
      </c>
      <c r="B445" s="13" t="s">
        <v>1249</v>
      </c>
      <c r="C445" s="13" t="s">
        <v>461</v>
      </c>
      <c r="D445" s="70" t="str">
        <f>HYPERLINK(Tabulka482433[[#This Row],[Sloupec2]],Tabulka482433[[#This Row],[Sloupec1]])</f>
        <v>Huawei battery module LUNA2000-5-E0</v>
      </c>
      <c r="E445" s="14">
        <v>334050</v>
      </c>
      <c r="F445" s="14">
        <v>5</v>
      </c>
      <c r="G445" s="15" t="s">
        <v>456</v>
      </c>
      <c r="H445" s="15" t="s">
        <v>456</v>
      </c>
      <c r="I445" s="15">
        <v>1614.66</v>
      </c>
      <c r="J445" s="15" t="s">
        <v>456</v>
      </c>
      <c r="K445" s="15" t="s">
        <v>456</v>
      </c>
      <c r="L445" s="15" t="s">
        <v>456</v>
      </c>
      <c r="M445" s="16">
        <v>67</v>
      </c>
      <c r="N445" s="14"/>
      <c r="O445" s="14"/>
      <c r="P445" s="14"/>
      <c r="Q445" s="14"/>
      <c r="R445" s="17">
        <v>10</v>
      </c>
      <c r="S445" s="17"/>
      <c r="T445" s="18"/>
      <c r="U445" s="14">
        <v>0</v>
      </c>
      <c r="V445" s="19" t="s">
        <v>1284</v>
      </c>
      <c r="W445" s="19" t="s">
        <v>1285</v>
      </c>
      <c r="X445" s="14" t="s">
        <v>461</v>
      </c>
    </row>
    <row r="446" spans="1:24" x14ac:dyDescent="0.25">
      <c r="A446" s="12" t="s">
        <v>454</v>
      </c>
      <c r="B446" s="13" t="s">
        <v>1249</v>
      </c>
      <c r="C446" s="13" t="s">
        <v>461</v>
      </c>
      <c r="D446" s="70" t="str">
        <f>HYPERLINK(Tabulka482433[[#This Row],[Sloupec2]],Tabulka482433[[#This Row],[Sloupec1]])</f>
        <v>Huawei battery module LUNA2000-7-E1</v>
      </c>
      <c r="E446" s="14">
        <v>334070</v>
      </c>
      <c r="F446" s="14">
        <v>7</v>
      </c>
      <c r="G446" s="15" t="s">
        <v>456</v>
      </c>
      <c r="H446" s="15" t="s">
        <v>456</v>
      </c>
      <c r="I446" s="15">
        <v>2291.94</v>
      </c>
      <c r="J446" s="15" t="s">
        <v>456</v>
      </c>
      <c r="K446" s="15" t="s">
        <v>456</v>
      </c>
      <c r="L446" s="15" t="s">
        <v>456</v>
      </c>
      <c r="M446" s="16">
        <v>27</v>
      </c>
      <c r="N446" s="14"/>
      <c r="O446" s="14"/>
      <c r="P446" s="14"/>
      <c r="Q446" s="14"/>
      <c r="R446" s="17">
        <v>10</v>
      </c>
      <c r="S446" s="17"/>
      <c r="T446" s="18"/>
      <c r="U446" s="14">
        <v>0</v>
      </c>
      <c r="V446" s="19" t="s">
        <v>1286</v>
      </c>
      <c r="W446" s="19" t="s">
        <v>1287</v>
      </c>
      <c r="X446" s="14" t="s">
        <v>461</v>
      </c>
    </row>
    <row r="447" spans="1:24" x14ac:dyDescent="0.25">
      <c r="A447" s="12" t="s">
        <v>454</v>
      </c>
      <c r="B447" s="13" t="s">
        <v>1249</v>
      </c>
      <c r="C447" s="13" t="s">
        <v>461</v>
      </c>
      <c r="D447" s="70" t="str">
        <f>HYPERLINK(Tabulka482433[[#This Row],[Sloupec2]],Tabulka482433[[#This Row],[Sloupec1]])</f>
        <v>Huawei power module LUNA2000-10KW-C1</v>
      </c>
      <c r="E447" s="14">
        <v>334010</v>
      </c>
      <c r="F447" s="14">
        <v>0</v>
      </c>
      <c r="G447" s="15" t="s">
        <v>456</v>
      </c>
      <c r="H447" s="15" t="s">
        <v>456</v>
      </c>
      <c r="I447" s="15">
        <v>814.98</v>
      </c>
      <c r="J447" s="15" t="s">
        <v>456</v>
      </c>
      <c r="K447" s="15" t="s">
        <v>456</v>
      </c>
      <c r="L447" s="15" t="s">
        <v>456</v>
      </c>
      <c r="M447" s="16">
        <v>13</v>
      </c>
      <c r="N447" s="14"/>
      <c r="O447" s="14"/>
      <c r="P447" s="14"/>
      <c r="Q447" s="14"/>
      <c r="R447" s="17">
        <v>10</v>
      </c>
      <c r="S447" s="17"/>
      <c r="T447" s="18"/>
      <c r="U447" s="14">
        <v>0</v>
      </c>
      <c r="V447" s="19" t="s">
        <v>1288</v>
      </c>
      <c r="W447" s="19" t="s">
        <v>1289</v>
      </c>
      <c r="X447" s="14" t="s">
        <v>1283</v>
      </c>
    </row>
    <row r="448" spans="1:24" x14ac:dyDescent="0.25">
      <c r="A448" s="12" t="s">
        <v>454</v>
      </c>
      <c r="B448" s="13" t="s">
        <v>1249</v>
      </c>
      <c r="C448" s="13" t="s">
        <v>24</v>
      </c>
      <c r="D448" s="70" t="str">
        <f>HYPERLINK(Tabulka482433[[#This Row],[Sloupec2]],Tabulka482433[[#This Row],[Sloupec1]])</f>
        <v>Huawei meter DTSU666-H 100A</v>
      </c>
      <c r="E448" s="14">
        <v>534001</v>
      </c>
      <c r="F448" s="14">
        <v>0</v>
      </c>
      <c r="G448" s="15" t="s">
        <v>456</v>
      </c>
      <c r="H448" s="15" t="s">
        <v>456</v>
      </c>
      <c r="I448" s="15">
        <v>99.96</v>
      </c>
      <c r="J448" s="15" t="s">
        <v>456</v>
      </c>
      <c r="K448" s="15" t="s">
        <v>456</v>
      </c>
      <c r="L448" s="15" t="s">
        <v>456</v>
      </c>
      <c r="M448" s="16">
        <v>29</v>
      </c>
      <c r="N448" s="14"/>
      <c r="O448" s="14"/>
      <c r="P448" s="14"/>
      <c r="Q448" s="14"/>
      <c r="R448" s="17">
        <v>2</v>
      </c>
      <c r="S448" s="17"/>
      <c r="T448" s="18"/>
      <c r="U448" s="14">
        <v>0</v>
      </c>
      <c r="V448" s="19" t="s">
        <v>1290</v>
      </c>
      <c r="W448" s="19" t="s">
        <v>1291</v>
      </c>
      <c r="X448" s="14" t="s">
        <v>1292</v>
      </c>
    </row>
    <row r="449" spans="1:24" x14ac:dyDescent="0.25">
      <c r="A449" s="12" t="s">
        <v>454</v>
      </c>
      <c r="B449" s="13" t="s">
        <v>1249</v>
      </c>
      <c r="C449" s="13" t="s">
        <v>24</v>
      </c>
      <c r="D449" s="70" t="str">
        <f>HYPERLINK(Tabulka482433[[#This Row],[Sloupec2]],Tabulka482433[[#This Row],[Sloupec1]])</f>
        <v>Huawei LUNA2000 Wall Mounting Bracket</v>
      </c>
      <c r="E449" s="14">
        <v>534000</v>
      </c>
      <c r="F449" s="14">
        <v>0</v>
      </c>
      <c r="G449" s="15" t="s">
        <v>456</v>
      </c>
      <c r="H449" s="15" t="s">
        <v>456</v>
      </c>
      <c r="I449" s="15">
        <v>59.16</v>
      </c>
      <c r="J449" s="15" t="s">
        <v>456</v>
      </c>
      <c r="K449" s="15" t="s">
        <v>456</v>
      </c>
      <c r="L449" s="15" t="s">
        <v>456</v>
      </c>
      <c r="M449" s="16">
        <v>9</v>
      </c>
      <c r="N449" s="14"/>
      <c r="O449" s="14"/>
      <c r="P449" s="14"/>
      <c r="Q449" s="14"/>
      <c r="R449" s="17">
        <v>2</v>
      </c>
      <c r="S449" s="17"/>
      <c r="T449" s="18"/>
      <c r="U449" s="14">
        <v>0</v>
      </c>
      <c r="V449" s="19" t="s">
        <v>1293</v>
      </c>
      <c r="W449" s="19" t="s">
        <v>1294</v>
      </c>
      <c r="X449" s="14" t="s">
        <v>1295</v>
      </c>
    </row>
    <row r="450" spans="1:24" x14ac:dyDescent="0.25">
      <c r="A450" s="12" t="s">
        <v>454</v>
      </c>
      <c r="B450" s="13" t="s">
        <v>1249</v>
      </c>
      <c r="C450" s="13" t="s">
        <v>24</v>
      </c>
      <c r="D450" s="70" t="str">
        <f>HYPERLINK(Tabulka482433[[#This Row],[Sloupec2]],Tabulka482433[[#This Row],[Sloupec1]])</f>
        <v>Huawei EMMA-A02</v>
      </c>
      <c r="E450" s="14">
        <v>534002</v>
      </c>
      <c r="F450" s="14">
        <v>0</v>
      </c>
      <c r="G450" s="15" t="s">
        <v>456</v>
      </c>
      <c r="H450" s="15" t="s">
        <v>456</v>
      </c>
      <c r="I450" s="15">
        <v>403.92</v>
      </c>
      <c r="J450" s="15" t="s">
        <v>456</v>
      </c>
      <c r="K450" s="15" t="s">
        <v>456</v>
      </c>
      <c r="L450" s="15" t="s">
        <v>456</v>
      </c>
      <c r="M450" s="16">
        <v>11</v>
      </c>
      <c r="N450" s="14"/>
      <c r="O450" s="14"/>
      <c r="P450" s="14"/>
      <c r="Q450" s="14"/>
      <c r="R450" s="17">
        <v>2</v>
      </c>
      <c r="S450" s="17"/>
      <c r="T450" s="18"/>
      <c r="U450" s="14">
        <v>0</v>
      </c>
      <c r="V450" s="19" t="s">
        <v>1296</v>
      </c>
      <c r="W450" s="19" t="s">
        <v>1297</v>
      </c>
      <c r="X450" s="14" t="s">
        <v>1298</v>
      </c>
    </row>
    <row r="451" spans="1:24" x14ac:dyDescent="0.25">
      <c r="A451" s="12" t="s">
        <v>454</v>
      </c>
      <c r="B451" s="13" t="s">
        <v>1249</v>
      </c>
      <c r="C451" s="13" t="s">
        <v>24</v>
      </c>
      <c r="D451" s="70" t="str">
        <f>HYPERLINK(Tabulka482433[[#This Row],[Sloupec2]],Tabulka482433[[#This Row],[Sloupec1]])</f>
        <v>Huawei Dongle WLAN-FE (fast ethernet) AP+STA</v>
      </c>
      <c r="E451" s="14">
        <v>534007</v>
      </c>
      <c r="F451" s="14">
        <v>0</v>
      </c>
      <c r="G451" s="15" t="s">
        <v>456</v>
      </c>
      <c r="H451" s="15" t="s">
        <v>456</v>
      </c>
      <c r="I451" s="15">
        <v>42.84</v>
      </c>
      <c r="J451" s="15" t="s">
        <v>456</v>
      </c>
      <c r="K451" s="15" t="s">
        <v>456</v>
      </c>
      <c r="L451" s="15" t="s">
        <v>456</v>
      </c>
      <c r="M451" s="16">
        <v>0</v>
      </c>
      <c r="N451" s="14"/>
      <c r="O451" s="14"/>
      <c r="P451" s="14"/>
      <c r="Q451" s="14"/>
      <c r="R451" s="17">
        <v>2</v>
      </c>
      <c r="S451" s="17"/>
      <c r="T451" s="18"/>
      <c r="U451" s="14">
        <v>0</v>
      </c>
      <c r="V451" s="19" t="s">
        <v>1299</v>
      </c>
      <c r="W451" s="19" t="s">
        <v>1300</v>
      </c>
      <c r="X451" s="14" t="s">
        <v>1301</v>
      </c>
    </row>
    <row r="452" spans="1:24" x14ac:dyDescent="0.25">
      <c r="A452" s="12" t="s">
        <v>454</v>
      </c>
      <c r="B452" s="13" t="s">
        <v>1249</v>
      </c>
      <c r="C452" s="13" t="s">
        <v>24</v>
      </c>
      <c r="D452" s="70" t="str">
        <f>HYPERLINK(Tabulka482433[[#This Row],[Sloupec2]],Tabulka482433[[#This Row],[Sloupec1]])</f>
        <v>Huawei SmartLogger3000A01 bez MBUS</v>
      </c>
      <c r="E452" s="14">
        <v>534008</v>
      </c>
      <c r="F452" s="14">
        <v>0</v>
      </c>
      <c r="G452" s="15" t="s">
        <v>456</v>
      </c>
      <c r="H452" s="15" t="s">
        <v>456</v>
      </c>
      <c r="I452" s="15">
        <v>339.66</v>
      </c>
      <c r="J452" s="15" t="s">
        <v>456</v>
      </c>
      <c r="K452" s="15" t="s">
        <v>456</v>
      </c>
      <c r="L452" s="15" t="s">
        <v>456</v>
      </c>
      <c r="M452" s="16">
        <v>0</v>
      </c>
      <c r="N452" s="14"/>
      <c r="O452" s="14"/>
      <c r="P452" s="14"/>
      <c r="Q452" s="14"/>
      <c r="R452" s="17">
        <v>2</v>
      </c>
      <c r="S452" s="17"/>
      <c r="T452" s="18"/>
      <c r="U452" s="14">
        <v>0</v>
      </c>
      <c r="V452" s="19" t="s">
        <v>1302</v>
      </c>
      <c r="W452" s="19" t="s">
        <v>1303</v>
      </c>
      <c r="X452" s="14" t="s">
        <v>24</v>
      </c>
    </row>
    <row r="453" spans="1:24" x14ac:dyDescent="0.25">
      <c r="A453" s="12" t="s">
        <v>454</v>
      </c>
      <c r="B453" s="13" t="s">
        <v>1249</v>
      </c>
      <c r="C453" s="13" t="s">
        <v>24</v>
      </c>
      <c r="D453" s="70" t="str">
        <f>HYPERLINK(Tabulka482433[[#This Row],[Sloupec2]],Tabulka482433[[#This Row],[Sloupec1]])</f>
        <v>Huawei SmartLogger3000A03 s MBUS</v>
      </c>
      <c r="E453" s="14">
        <v>534009</v>
      </c>
      <c r="F453" s="14">
        <v>0</v>
      </c>
      <c r="G453" s="15" t="s">
        <v>456</v>
      </c>
      <c r="H453" s="15" t="s">
        <v>456</v>
      </c>
      <c r="I453" s="15">
        <v>778.26</v>
      </c>
      <c r="J453" s="15" t="s">
        <v>456</v>
      </c>
      <c r="K453" s="15" t="s">
        <v>456</v>
      </c>
      <c r="L453" s="15" t="s">
        <v>456</v>
      </c>
      <c r="M453" s="16">
        <v>0</v>
      </c>
      <c r="N453" s="14"/>
      <c r="O453" s="14"/>
      <c r="P453" s="14"/>
      <c r="Q453" s="14"/>
      <c r="R453" s="17">
        <v>2</v>
      </c>
      <c r="S453" s="17"/>
      <c r="T453" s="18"/>
      <c r="U453" s="14">
        <v>0</v>
      </c>
      <c r="V453" s="19" t="s">
        <v>1304</v>
      </c>
      <c r="W453" s="19" t="s">
        <v>1305</v>
      </c>
      <c r="X453" s="14" t="s">
        <v>24</v>
      </c>
    </row>
    <row r="454" spans="1:24" x14ac:dyDescent="0.25">
      <c r="A454" s="12" t="s">
        <v>454</v>
      </c>
      <c r="B454" s="13" t="s">
        <v>1249</v>
      </c>
      <c r="C454" s="13" t="s">
        <v>24</v>
      </c>
      <c r="D454" s="70" t="str">
        <f>HYPERLINK(Tabulka482433[[#This Row],[Sloupec2]],Tabulka482433[[#This Row],[Sloupec1]])</f>
        <v>Huawei SmartGuard-63A-T0</v>
      </c>
      <c r="E454" s="14">
        <v>534012</v>
      </c>
      <c r="F454" s="14">
        <v>0</v>
      </c>
      <c r="G454" s="15" t="s">
        <v>456</v>
      </c>
      <c r="H454" s="15" t="s">
        <v>456</v>
      </c>
      <c r="I454" s="15">
        <v>601.79999999999995</v>
      </c>
      <c r="J454" s="15" t="s">
        <v>456</v>
      </c>
      <c r="K454" s="15" t="s">
        <v>456</v>
      </c>
      <c r="L454" s="15" t="s">
        <v>456</v>
      </c>
      <c r="M454" s="16">
        <v>11</v>
      </c>
      <c r="N454" s="14"/>
      <c r="O454" s="14"/>
      <c r="P454" s="14"/>
      <c r="Q454" s="14"/>
      <c r="R454" s="17">
        <v>2</v>
      </c>
      <c r="S454" s="17"/>
      <c r="T454" s="18"/>
      <c r="U454" s="14">
        <v>0</v>
      </c>
      <c r="V454" s="19" t="s">
        <v>1306</v>
      </c>
      <c r="W454" s="19" t="s">
        <v>1307</v>
      </c>
      <c r="X454" s="14" t="e">
        <v>#N/A</v>
      </c>
    </row>
    <row r="455" spans="1:24" x14ac:dyDescent="0.25">
      <c r="A455" s="12" t="s">
        <v>454</v>
      </c>
      <c r="B455" s="13" t="s">
        <v>1249</v>
      </c>
      <c r="C455" s="13" t="s">
        <v>24</v>
      </c>
      <c r="D455" s="70" t="str">
        <f>HYPERLINK(Tabulka482433[[#This Row],[Sloupec2]],Tabulka482433[[#This Row],[Sloupec1]])</f>
        <v>Huawei Back up box 1-phase</v>
      </c>
      <c r="E455" s="14">
        <v>534006</v>
      </c>
      <c r="F455" s="14">
        <v>0</v>
      </c>
      <c r="G455" s="15" t="s">
        <v>456</v>
      </c>
      <c r="H455" s="15" t="s">
        <v>456</v>
      </c>
      <c r="I455" s="15">
        <v>318.24</v>
      </c>
      <c r="J455" s="15" t="s">
        <v>456</v>
      </c>
      <c r="K455" s="15" t="s">
        <v>456</v>
      </c>
      <c r="L455" s="15" t="s">
        <v>456</v>
      </c>
      <c r="M455" s="16">
        <v>0</v>
      </c>
      <c r="N455" s="14"/>
      <c r="O455" s="14"/>
      <c r="P455" s="14"/>
      <c r="Q455" s="14"/>
      <c r="R455" s="17">
        <v>2</v>
      </c>
      <c r="S455" s="17"/>
      <c r="T455" s="18"/>
      <c r="U455" s="14">
        <v>0</v>
      </c>
      <c r="V455" s="19" t="s">
        <v>1308</v>
      </c>
      <c r="W455" s="19" t="s">
        <v>1309</v>
      </c>
      <c r="X455" s="14" t="s">
        <v>24</v>
      </c>
    </row>
    <row r="456" spans="1:24" x14ac:dyDescent="0.25">
      <c r="A456" s="12" t="s">
        <v>454</v>
      </c>
      <c r="B456" s="13" t="s">
        <v>1249</v>
      </c>
      <c r="C456" s="13" t="s">
        <v>24</v>
      </c>
      <c r="D456" s="70" t="str">
        <f>HYPERLINK(Tabulka482433[[#This Row],[Sloupec2]],Tabulka482433[[#This Row],[Sloupec1]])</f>
        <v>Huawei Dongle 4G no SIM card</v>
      </c>
      <c r="E456" s="14">
        <v>534013</v>
      </c>
      <c r="F456" s="14">
        <v>0</v>
      </c>
      <c r="G456" s="15" t="s">
        <v>456</v>
      </c>
      <c r="H456" s="15" t="s">
        <v>456</v>
      </c>
      <c r="I456" s="15">
        <v>97.92</v>
      </c>
      <c r="J456" s="15" t="s">
        <v>456</v>
      </c>
      <c r="K456" s="15" t="s">
        <v>456</v>
      </c>
      <c r="L456" s="15" t="s">
        <v>456</v>
      </c>
      <c r="M456" s="16">
        <v>18</v>
      </c>
      <c r="N456" s="14"/>
      <c r="O456" s="14"/>
      <c r="P456" s="14"/>
      <c r="Q456" s="14"/>
      <c r="R456" s="17">
        <v>2</v>
      </c>
      <c r="S456" s="17"/>
      <c r="T456" s="18"/>
      <c r="U456" s="14">
        <v>0</v>
      </c>
      <c r="V456" s="19" t="s">
        <v>1310</v>
      </c>
      <c r="W456" s="19" t="s">
        <v>1311</v>
      </c>
      <c r="X456" s="14" t="s">
        <v>24</v>
      </c>
    </row>
    <row r="457" spans="1:24" x14ac:dyDescent="0.25">
      <c r="A457" s="12" t="s">
        <v>454</v>
      </c>
      <c r="B457" s="13" t="s">
        <v>1249</v>
      </c>
      <c r="C457" s="13" t="s">
        <v>24</v>
      </c>
      <c r="D457" s="70" t="str">
        <f>HYPERLINK(Tabulka482433[[#This Row],[Sloupec2]],Tabulka482433[[#This Row],[Sloupec1]])</f>
        <v>Huawei Back up box 3-phase</v>
      </c>
      <c r="E457" s="14">
        <v>534005</v>
      </c>
      <c r="F457" s="14">
        <v>0</v>
      </c>
      <c r="G457" s="15" t="s">
        <v>456</v>
      </c>
      <c r="H457" s="15" t="s">
        <v>456</v>
      </c>
      <c r="I457" s="15">
        <v>508.98</v>
      </c>
      <c r="J457" s="15" t="s">
        <v>456</v>
      </c>
      <c r="K457" s="15" t="s">
        <v>456</v>
      </c>
      <c r="L457" s="15" t="s">
        <v>456</v>
      </c>
      <c r="M457" s="16">
        <v>1</v>
      </c>
      <c r="N457" s="14"/>
      <c r="O457" s="14"/>
      <c r="P457" s="14"/>
      <c r="Q457" s="14"/>
      <c r="R457" s="17">
        <v>2</v>
      </c>
      <c r="S457" s="17"/>
      <c r="T457" s="18"/>
      <c r="U457" s="14">
        <v>0</v>
      </c>
      <c r="V457" s="19" t="s">
        <v>1312</v>
      </c>
      <c r="W457" s="19" t="s">
        <v>1313</v>
      </c>
      <c r="X457" s="14" t="s">
        <v>24</v>
      </c>
    </row>
    <row r="458" spans="1:24" x14ac:dyDescent="0.25">
      <c r="A458" s="12" t="s">
        <v>454</v>
      </c>
      <c r="B458" s="13" t="s">
        <v>1249</v>
      </c>
      <c r="C458" s="13" t="s">
        <v>576</v>
      </c>
      <c r="D458" s="70" t="str">
        <f>HYPERLINK(Tabulka482433[[#This Row],[Sloupec2]],Tabulka482433[[#This Row],[Sloupec1]])</f>
        <v>Huawei smart energy controller SUN2000-15 K-MBO</v>
      </c>
      <c r="E458" s="14">
        <v>534004</v>
      </c>
      <c r="F458" s="14">
        <v>15</v>
      </c>
      <c r="G458" s="15" t="s">
        <v>456</v>
      </c>
      <c r="H458" s="15" t="s">
        <v>456</v>
      </c>
      <c r="I458" s="15">
        <v>1799</v>
      </c>
      <c r="J458" s="15" t="s">
        <v>456</v>
      </c>
      <c r="K458" s="15" t="s">
        <v>456</v>
      </c>
      <c r="L458" s="15" t="s">
        <v>456</v>
      </c>
      <c r="M458" s="16">
        <v>12</v>
      </c>
      <c r="N458" s="14"/>
      <c r="O458" s="14"/>
      <c r="P458" s="14"/>
      <c r="Q458" s="14"/>
      <c r="R458" s="17">
        <v>10</v>
      </c>
      <c r="S458" s="17"/>
      <c r="T458" s="18"/>
      <c r="U458" s="14">
        <v>0</v>
      </c>
      <c r="V458" s="19" t="s">
        <v>1314</v>
      </c>
      <c r="W458" s="19" t="s">
        <v>1315</v>
      </c>
      <c r="X458" s="14" t="s">
        <v>1316</v>
      </c>
    </row>
    <row r="459" spans="1:24" x14ac:dyDescent="0.25">
      <c r="A459" s="12" t="s">
        <v>454</v>
      </c>
      <c r="B459" s="13" t="s">
        <v>1249</v>
      </c>
      <c r="C459" s="13" t="s">
        <v>576</v>
      </c>
      <c r="D459" s="70" t="str">
        <f>HYPERLINK(Tabulka482433[[#This Row],[Sloupec2]],Tabulka482433[[#This Row],[Sloupec1]])</f>
        <v>Huawei smart energy controller SUN2000-12 K-MB0</v>
      </c>
      <c r="E459" s="14">
        <v>534003</v>
      </c>
      <c r="F459" s="14">
        <v>12</v>
      </c>
      <c r="G459" s="15" t="s">
        <v>456</v>
      </c>
      <c r="H459" s="15" t="s">
        <v>456</v>
      </c>
      <c r="I459" s="15">
        <v>1589</v>
      </c>
      <c r="J459" s="15" t="s">
        <v>456</v>
      </c>
      <c r="K459" s="15" t="s">
        <v>456</v>
      </c>
      <c r="L459" s="15" t="s">
        <v>456</v>
      </c>
      <c r="M459" s="16">
        <v>11</v>
      </c>
      <c r="N459" s="14"/>
      <c r="O459" s="14"/>
      <c r="P459" s="14"/>
      <c r="Q459" s="14"/>
      <c r="R459" s="17">
        <v>10</v>
      </c>
      <c r="S459" s="17"/>
      <c r="T459" s="18"/>
      <c r="U459" s="14">
        <v>0</v>
      </c>
      <c r="V459" s="19" t="s">
        <v>1317</v>
      </c>
      <c r="W459" s="19" t="s">
        <v>1318</v>
      </c>
      <c r="X459" s="14" t="s">
        <v>1316</v>
      </c>
    </row>
    <row r="460" spans="1:24" x14ac:dyDescent="0.25">
      <c r="A460" s="12" t="s">
        <v>454</v>
      </c>
      <c r="B460" s="13" t="s">
        <v>1249</v>
      </c>
      <c r="C460" s="13" t="s">
        <v>549</v>
      </c>
      <c r="D460" s="70" t="str">
        <f>HYPERLINK(Tabulka482433[[#This Row],[Sloupec2]],Tabulka482433[[#This Row],[Sloupec1]])</f>
        <v>Huawei inverter SUN 2000-5KTL-L1 HC</v>
      </c>
      <c r="E460" s="14">
        <v>234051</v>
      </c>
      <c r="F460" s="14">
        <v>5</v>
      </c>
      <c r="G460" s="15" t="s">
        <v>456</v>
      </c>
      <c r="H460" s="15" t="s">
        <v>456</v>
      </c>
      <c r="I460" s="15">
        <v>575.28</v>
      </c>
      <c r="J460" s="15" t="s">
        <v>456</v>
      </c>
      <c r="K460" s="15" t="s">
        <v>456</v>
      </c>
      <c r="L460" s="15" t="s">
        <v>456</v>
      </c>
      <c r="M460" s="16">
        <v>1</v>
      </c>
      <c r="N460" s="14"/>
      <c r="O460" s="14"/>
      <c r="P460" s="14"/>
      <c r="Q460" s="14"/>
      <c r="R460" s="17">
        <v>10</v>
      </c>
      <c r="S460" s="17"/>
      <c r="T460" s="18"/>
      <c r="U460" s="14">
        <v>0</v>
      </c>
      <c r="V460" s="19" t="s">
        <v>1319</v>
      </c>
      <c r="W460" s="19" t="s">
        <v>1320</v>
      </c>
      <c r="X460" s="14" t="s">
        <v>680</v>
      </c>
    </row>
    <row r="461" spans="1:24" x14ac:dyDescent="0.25">
      <c r="A461" s="12" t="s">
        <v>454</v>
      </c>
      <c r="B461" s="13" t="s">
        <v>1249</v>
      </c>
      <c r="C461" s="13" t="s">
        <v>576</v>
      </c>
      <c r="D461" s="70" t="str">
        <f>HYPERLINK(Tabulka482433[[#This Row],[Sloupec2]],Tabulka482433[[#This Row],[Sloupec1]])</f>
        <v>Huawei inverter SUN 2000-6KTL-M1 HC</v>
      </c>
      <c r="E461" s="14">
        <v>234060</v>
      </c>
      <c r="F461" s="14">
        <v>6</v>
      </c>
      <c r="G461" s="15" t="s">
        <v>456</v>
      </c>
      <c r="H461" s="15" t="s">
        <v>456</v>
      </c>
      <c r="I461" s="15">
        <v>738.48</v>
      </c>
      <c r="J461" s="15" t="s">
        <v>456</v>
      </c>
      <c r="K461" s="15" t="s">
        <v>456</v>
      </c>
      <c r="L461" s="15" t="s">
        <v>456</v>
      </c>
      <c r="M461" s="16">
        <v>15</v>
      </c>
      <c r="N461" s="14"/>
      <c r="O461" s="14"/>
      <c r="P461" s="14"/>
      <c r="Q461" s="14"/>
      <c r="R461" s="17">
        <v>10</v>
      </c>
      <c r="S461" s="17"/>
      <c r="T461" s="18"/>
      <c r="U461" s="14">
        <v>0</v>
      </c>
      <c r="V461" s="19" t="s">
        <v>1321</v>
      </c>
      <c r="W461" s="19" t="s">
        <v>1322</v>
      </c>
      <c r="X461" s="14" t="s">
        <v>680</v>
      </c>
    </row>
    <row r="462" spans="1:24" x14ac:dyDescent="0.25">
      <c r="A462" s="12" t="s">
        <v>454</v>
      </c>
      <c r="B462" s="13" t="s">
        <v>1249</v>
      </c>
      <c r="C462" s="13" t="s">
        <v>576</v>
      </c>
      <c r="D462" s="70" t="str">
        <f>HYPERLINK(Tabulka482433[[#This Row],[Sloupec2]],Tabulka482433[[#This Row],[Sloupec1]])</f>
        <v>Huawei inverter SUN 2000-8KTL-M1 HC</v>
      </c>
      <c r="E462" s="14">
        <v>234080</v>
      </c>
      <c r="F462" s="14">
        <v>8</v>
      </c>
      <c r="G462" s="15" t="s">
        <v>456</v>
      </c>
      <c r="H462" s="15" t="s">
        <v>456</v>
      </c>
      <c r="I462" s="15">
        <v>748.68</v>
      </c>
      <c r="J462" s="15" t="s">
        <v>456</v>
      </c>
      <c r="K462" s="15" t="s">
        <v>456</v>
      </c>
      <c r="L462" s="15" t="s">
        <v>456</v>
      </c>
      <c r="M462" s="16">
        <v>3</v>
      </c>
      <c r="N462" s="14"/>
      <c r="O462" s="14"/>
      <c r="P462" s="14"/>
      <c r="Q462" s="14"/>
      <c r="R462" s="17">
        <v>10</v>
      </c>
      <c r="S462" s="17"/>
      <c r="T462" s="18"/>
      <c r="U462" s="14">
        <v>0</v>
      </c>
      <c r="V462" s="19" t="s">
        <v>1323</v>
      </c>
      <c r="W462" s="19" t="s">
        <v>1324</v>
      </c>
      <c r="X462" s="14" t="s">
        <v>680</v>
      </c>
    </row>
    <row r="463" spans="1:24" x14ac:dyDescent="0.25">
      <c r="A463" s="12" t="s">
        <v>454</v>
      </c>
      <c r="B463" s="13" t="s">
        <v>1249</v>
      </c>
      <c r="C463" s="13" t="s">
        <v>576</v>
      </c>
      <c r="D463" s="70" t="str">
        <f>HYPERLINK(Tabulka482433[[#This Row],[Sloupec2]],Tabulka482433[[#This Row],[Sloupec1]])</f>
        <v>Huawei inverter SUN 2000-10KTL-M1 HC</v>
      </c>
      <c r="E463" s="14">
        <v>234101</v>
      </c>
      <c r="F463" s="14">
        <v>10</v>
      </c>
      <c r="G463" s="15" t="s">
        <v>456</v>
      </c>
      <c r="H463" s="15" t="s">
        <v>456</v>
      </c>
      <c r="I463" s="15">
        <v>876.18</v>
      </c>
      <c r="J463" s="15" t="s">
        <v>456</v>
      </c>
      <c r="K463" s="15" t="s">
        <v>456</v>
      </c>
      <c r="L463" s="15" t="s">
        <v>456</v>
      </c>
      <c r="M463" s="16">
        <v>5</v>
      </c>
      <c r="N463" s="14"/>
      <c r="O463" s="14"/>
      <c r="P463" s="14"/>
      <c r="Q463" s="14"/>
      <c r="R463" s="17">
        <v>10</v>
      </c>
      <c r="S463" s="17"/>
      <c r="T463" s="18"/>
      <c r="U463" s="14">
        <v>0</v>
      </c>
      <c r="V463" s="19" t="s">
        <v>1325</v>
      </c>
      <c r="W463" s="19" t="s">
        <v>1326</v>
      </c>
      <c r="X463" s="14" t="s">
        <v>680</v>
      </c>
    </row>
    <row r="464" spans="1:24" x14ac:dyDescent="0.25">
      <c r="A464" s="12" t="s">
        <v>454</v>
      </c>
      <c r="B464" s="13" t="s">
        <v>1249</v>
      </c>
      <c r="C464" s="13" t="s">
        <v>576</v>
      </c>
      <c r="D464" s="70" t="str">
        <f>HYPERLINK(Tabulka482433[[#This Row],[Sloupec2]],Tabulka482433[[#This Row],[Sloupec1]])</f>
        <v>Huawei inverter SUN 2000-12KTL-M5</v>
      </c>
      <c r="E464" s="14">
        <v>234120</v>
      </c>
      <c r="F464" s="14">
        <v>12</v>
      </c>
      <c r="G464" s="15" t="s">
        <v>456</v>
      </c>
      <c r="H464" s="15" t="s">
        <v>456</v>
      </c>
      <c r="I464" s="15">
        <v>1347.42</v>
      </c>
      <c r="J464" s="15" t="s">
        <v>456</v>
      </c>
      <c r="K464" s="15" t="s">
        <v>456</v>
      </c>
      <c r="L464" s="15" t="s">
        <v>456</v>
      </c>
      <c r="M464" s="16">
        <v>0</v>
      </c>
      <c r="N464" s="14"/>
      <c r="O464" s="14"/>
      <c r="P464" s="14"/>
      <c r="Q464" s="14"/>
      <c r="R464" s="17">
        <v>10</v>
      </c>
      <c r="S464" s="17"/>
      <c r="T464" s="18"/>
      <c r="U464" s="14">
        <v>0</v>
      </c>
      <c r="V464" s="19" t="s">
        <v>1327</v>
      </c>
      <c r="W464" s="19" t="s">
        <v>1328</v>
      </c>
      <c r="X464" s="14" t="s">
        <v>680</v>
      </c>
    </row>
    <row r="465" spans="1:24" x14ac:dyDescent="0.25">
      <c r="A465" s="12" t="s">
        <v>454</v>
      </c>
      <c r="B465" s="13" t="s">
        <v>1249</v>
      </c>
      <c r="C465" s="13" t="s">
        <v>576</v>
      </c>
      <c r="D465" s="70" t="str">
        <f>HYPERLINK(Tabulka482433[[#This Row],[Sloupec2]],Tabulka482433[[#This Row],[Sloupec1]])</f>
        <v>Huawei inverter SUN 2000-20KTL-M5</v>
      </c>
      <c r="E465" s="14">
        <v>234200</v>
      </c>
      <c r="F465" s="14">
        <v>20</v>
      </c>
      <c r="G465" s="15" t="s">
        <v>456</v>
      </c>
      <c r="H465" s="15" t="s">
        <v>456</v>
      </c>
      <c r="I465" s="15">
        <v>1157</v>
      </c>
      <c r="J465" s="15" t="s">
        <v>456</v>
      </c>
      <c r="K465" s="15" t="s">
        <v>456</v>
      </c>
      <c r="L465" s="15" t="s">
        <v>456</v>
      </c>
      <c r="M465" s="16">
        <v>0</v>
      </c>
      <c r="N465" s="14"/>
      <c r="O465" s="14"/>
      <c r="P465" s="14"/>
      <c r="Q465" s="14"/>
      <c r="R465" s="17">
        <v>10</v>
      </c>
      <c r="S465" s="17"/>
      <c r="T465" s="18"/>
      <c r="U465" s="14">
        <v>0</v>
      </c>
      <c r="V465" s="19" t="s">
        <v>1329</v>
      </c>
      <c r="W465" s="19" t="s">
        <v>1330</v>
      </c>
      <c r="X465" s="14" t="s">
        <v>680</v>
      </c>
    </row>
    <row r="466" spans="1:24" x14ac:dyDescent="0.25">
      <c r="A466" s="12" t="s">
        <v>454</v>
      </c>
      <c r="B466" s="13" t="s">
        <v>1249</v>
      </c>
      <c r="C466" s="13" t="s">
        <v>576</v>
      </c>
      <c r="D466" s="70" t="str">
        <f>HYPERLINK(Tabulka482433[[#This Row],[Sloupec2]],Tabulka482433[[#This Row],[Sloupec1]])</f>
        <v>Huawei inverter SUN 2000-25KTL-M5</v>
      </c>
      <c r="E466" s="14">
        <v>234250</v>
      </c>
      <c r="F466" s="14">
        <v>25</v>
      </c>
      <c r="G466" s="15" t="s">
        <v>456</v>
      </c>
      <c r="H466" s="15" t="s">
        <v>456</v>
      </c>
      <c r="I466" s="15">
        <v>1213</v>
      </c>
      <c r="J466" s="15" t="s">
        <v>456</v>
      </c>
      <c r="K466" s="15" t="s">
        <v>456</v>
      </c>
      <c r="L466" s="15" t="s">
        <v>456</v>
      </c>
      <c r="M466" s="16">
        <v>0</v>
      </c>
      <c r="N466" s="14"/>
      <c r="O466" s="14"/>
      <c r="P466" s="14"/>
      <c r="Q466" s="14"/>
      <c r="R466" s="17">
        <v>10</v>
      </c>
      <c r="S466" s="17"/>
      <c r="T466" s="18"/>
      <c r="U466" s="14">
        <v>0</v>
      </c>
      <c r="V466" s="19" t="s">
        <v>1331</v>
      </c>
      <c r="W466" s="19" t="s">
        <v>1332</v>
      </c>
      <c r="X466" s="14" t="s">
        <v>680</v>
      </c>
    </row>
    <row r="467" spans="1:24" x14ac:dyDescent="0.25">
      <c r="A467" s="12" t="s">
        <v>454</v>
      </c>
      <c r="B467" s="13" t="s">
        <v>1249</v>
      </c>
      <c r="C467" s="13" t="s">
        <v>576</v>
      </c>
      <c r="D467" s="70" t="str">
        <f>HYPERLINK(Tabulka482433[[#This Row],[Sloupec2]],Tabulka482433[[#This Row],[Sloupec1]])</f>
        <v>Huawei inverter SUN 2000-40KTL-M3</v>
      </c>
      <c r="E467" s="14">
        <v>234400</v>
      </c>
      <c r="F467" s="14">
        <v>40</v>
      </c>
      <c r="G467" s="15" t="s">
        <v>456</v>
      </c>
      <c r="H467" s="15" t="s">
        <v>456</v>
      </c>
      <c r="I467" s="15">
        <v>2250.12</v>
      </c>
      <c r="J467" s="15" t="s">
        <v>456</v>
      </c>
      <c r="K467" s="15" t="s">
        <v>456</v>
      </c>
      <c r="L467" s="15" t="s">
        <v>456</v>
      </c>
      <c r="M467" s="16">
        <v>0</v>
      </c>
      <c r="N467" s="14"/>
      <c r="O467" s="14"/>
      <c r="P467" s="14"/>
      <c r="Q467" s="14"/>
      <c r="R467" s="17">
        <v>10</v>
      </c>
      <c r="S467" s="17"/>
      <c r="T467" s="18"/>
      <c r="U467" s="14">
        <v>0</v>
      </c>
      <c r="V467" s="19" t="s">
        <v>1333</v>
      </c>
      <c r="W467" s="19" t="s">
        <v>1334</v>
      </c>
      <c r="X467" s="14" t="s">
        <v>680</v>
      </c>
    </row>
    <row r="468" spans="1:24" x14ac:dyDescent="0.25">
      <c r="A468" s="12" t="s">
        <v>454</v>
      </c>
      <c r="B468" s="13" t="s">
        <v>1249</v>
      </c>
      <c r="C468" s="13" t="s">
        <v>820</v>
      </c>
      <c r="D468" s="70" t="str">
        <f>HYPERLINK(Tabulka482433[[#This Row],[Sloupec2]],Tabulka482433[[#This Row],[Sloupec1]])</f>
        <v>Huawei AC charger 3 Phase 22kW/32A</v>
      </c>
      <c r="E468" s="14">
        <v>734220</v>
      </c>
      <c r="F468" s="14">
        <v>22</v>
      </c>
      <c r="G468" s="15" t="s">
        <v>456</v>
      </c>
      <c r="H468" s="15" t="s">
        <v>456</v>
      </c>
      <c r="I468" s="15">
        <v>577.32000000000005</v>
      </c>
      <c r="J468" s="15" t="s">
        <v>456</v>
      </c>
      <c r="K468" s="15" t="s">
        <v>456</v>
      </c>
      <c r="L468" s="15" t="s">
        <v>456</v>
      </c>
      <c r="M468" s="16">
        <v>16</v>
      </c>
      <c r="N468" s="14"/>
      <c r="O468" s="14"/>
      <c r="P468" s="14"/>
      <c r="Q468" s="14"/>
      <c r="R468" s="17">
        <v>3</v>
      </c>
      <c r="S468" s="17"/>
      <c r="T468" s="18"/>
      <c r="U468" s="14">
        <v>0</v>
      </c>
      <c r="V468" s="19" t="s">
        <v>1335</v>
      </c>
      <c r="W468" s="19" t="s">
        <v>1336</v>
      </c>
      <c r="X468" s="14" t="s">
        <v>1337</v>
      </c>
    </row>
    <row r="469" spans="1:24" x14ac:dyDescent="0.25">
      <c r="A469" s="12" t="s">
        <v>454</v>
      </c>
      <c r="B469" s="13" t="s">
        <v>1249</v>
      </c>
      <c r="C469" s="13" t="s">
        <v>576</v>
      </c>
      <c r="D469" s="70" t="str">
        <f>HYPERLINK(Tabulka482433[[#This Row],[Sloupec2]],Tabulka482433[[#This Row],[Sloupec1]])</f>
        <v>Huawei inverter SUN 2000-5KTL-M1-HC</v>
      </c>
      <c r="E469" s="14">
        <v>234050</v>
      </c>
      <c r="F469" s="14">
        <v>5</v>
      </c>
      <c r="G469" s="15" t="s">
        <v>456</v>
      </c>
      <c r="H469" s="15" t="s">
        <v>456</v>
      </c>
      <c r="I469" s="15">
        <v>829</v>
      </c>
      <c r="J469" s="15" t="s">
        <v>456</v>
      </c>
      <c r="K469" s="15" t="s">
        <v>456</v>
      </c>
      <c r="L469" s="15" t="s">
        <v>456</v>
      </c>
      <c r="M469" s="16">
        <v>10</v>
      </c>
      <c r="N469" s="14"/>
      <c r="O469" s="14"/>
      <c r="P469" s="14"/>
      <c r="Q469" s="14"/>
      <c r="R469" s="17">
        <v>10</v>
      </c>
      <c r="S469" s="17"/>
      <c r="T469" s="18"/>
      <c r="U469" s="14">
        <v>0</v>
      </c>
      <c r="V469" s="19" t="s">
        <v>1338</v>
      </c>
      <c r="W469" s="19" t="s">
        <v>1339</v>
      </c>
      <c r="X469" s="14" t="s">
        <v>680</v>
      </c>
    </row>
    <row r="470" spans="1:24" x14ac:dyDescent="0.25">
      <c r="A470" s="12" t="s">
        <v>454</v>
      </c>
      <c r="B470" s="13" t="s">
        <v>1249</v>
      </c>
      <c r="C470" s="13" t="s">
        <v>920</v>
      </c>
      <c r="D470" s="70" t="str">
        <f>HYPERLINK(Tabulka482433[[#This Row],[Sloupec2]],Tabulka482433[[#This Row],[Sloupec1]])</f>
        <v>Huawei SUN2000-450W-P2 Optimizer</v>
      </c>
      <c r="E470" s="14">
        <v>434040</v>
      </c>
      <c r="F470" s="14">
        <v>0</v>
      </c>
      <c r="G470" s="15" t="s">
        <v>456</v>
      </c>
      <c r="H470" s="15" t="s">
        <v>456</v>
      </c>
      <c r="I470" s="15">
        <v>34.68</v>
      </c>
      <c r="J470" s="15" t="s">
        <v>456</v>
      </c>
      <c r="K470" s="15" t="s">
        <v>456</v>
      </c>
      <c r="L470" s="15" t="s">
        <v>456</v>
      </c>
      <c r="M470" s="16">
        <v>33</v>
      </c>
      <c r="N470" s="14"/>
      <c r="O470" s="14"/>
      <c r="P470" s="14"/>
      <c r="Q470" s="14"/>
      <c r="R470" s="17">
        <v>25</v>
      </c>
      <c r="S470" s="17"/>
      <c r="T470" s="18"/>
      <c r="U470" s="14">
        <v>0</v>
      </c>
      <c r="V470" s="19" t="s">
        <v>1340</v>
      </c>
      <c r="W470" s="19" t="s">
        <v>1341</v>
      </c>
      <c r="X470" s="14" t="s">
        <v>920</v>
      </c>
    </row>
    <row r="471" spans="1:24" x14ac:dyDescent="0.25">
      <c r="A471" s="12" t="s">
        <v>454</v>
      </c>
      <c r="B471" s="13" t="s">
        <v>1249</v>
      </c>
      <c r="C471" s="13" t="s">
        <v>920</v>
      </c>
      <c r="D471" s="70" t="str">
        <f>HYPERLINK(Tabulka482433[[#This Row],[Sloupec2]],Tabulka482433[[#This Row],[Sloupec1]])</f>
        <v>Huawei SUN2000-600W-P Optimizer</v>
      </c>
      <c r="E471" s="14">
        <v>434060</v>
      </c>
      <c r="F471" s="14">
        <v>600</v>
      </c>
      <c r="G471" s="15" t="s">
        <v>456</v>
      </c>
      <c r="H471" s="15" t="s">
        <v>456</v>
      </c>
      <c r="I471" s="15">
        <v>36.72</v>
      </c>
      <c r="J471" s="15" t="s">
        <v>456</v>
      </c>
      <c r="K471" s="15" t="s">
        <v>456</v>
      </c>
      <c r="L471" s="15" t="s">
        <v>456</v>
      </c>
      <c r="M471" s="16">
        <v>77</v>
      </c>
      <c r="N471" s="14"/>
      <c r="O471" s="14"/>
      <c r="P471" s="14"/>
      <c r="Q471" s="14"/>
      <c r="R471" s="17">
        <v>25</v>
      </c>
      <c r="S471" s="17"/>
      <c r="T471" s="18"/>
      <c r="U471" s="14">
        <v>0</v>
      </c>
      <c r="V471" s="19" t="s">
        <v>1342</v>
      </c>
      <c r="W471" s="19" t="s">
        <v>1343</v>
      </c>
      <c r="X471" s="14" t="s">
        <v>1344</v>
      </c>
    </row>
    <row r="472" spans="1:24" x14ac:dyDescent="0.25">
      <c r="A472" s="12" t="s">
        <v>454</v>
      </c>
      <c r="B472" s="13" t="s">
        <v>1249</v>
      </c>
      <c r="C472" s="13" t="s">
        <v>920</v>
      </c>
      <c r="D472" s="70" t="str">
        <f>HYPERLINK(Tabulka482433[[#This Row],[Sloupec2]],Tabulka482433[[#This Row],[Sloupec1]])</f>
        <v>Huawei MERC-1100W-P Short Cable Optimizer</v>
      </c>
      <c r="E472" s="14">
        <v>434110</v>
      </c>
      <c r="F472" s="14">
        <v>1100</v>
      </c>
      <c r="G472" s="15" t="s">
        <v>456</v>
      </c>
      <c r="H472" s="15" t="s">
        <v>456</v>
      </c>
      <c r="I472" s="15">
        <v>67.319999999999993</v>
      </c>
      <c r="J472" s="15" t="s">
        <v>456</v>
      </c>
      <c r="K472" s="15" t="s">
        <v>456</v>
      </c>
      <c r="L472" s="15" t="s">
        <v>456</v>
      </c>
      <c r="M472" s="16">
        <v>0</v>
      </c>
      <c r="N472" s="14"/>
      <c r="O472" s="14"/>
      <c r="P472" s="14"/>
      <c r="Q472" s="14"/>
      <c r="R472" s="17">
        <v>25</v>
      </c>
      <c r="S472" s="17"/>
      <c r="T472" s="18"/>
      <c r="U472" s="14">
        <v>0</v>
      </c>
      <c r="V472" s="19" t="s">
        <v>1345</v>
      </c>
      <c r="W472" s="19" t="s">
        <v>1346</v>
      </c>
      <c r="X472" s="14" t="s">
        <v>1347</v>
      </c>
    </row>
    <row r="473" spans="1:24" x14ac:dyDescent="0.25">
      <c r="A473" s="12" t="s">
        <v>454</v>
      </c>
      <c r="B473" s="13" t="s">
        <v>1249</v>
      </c>
      <c r="C473" s="13" t="s">
        <v>920</v>
      </c>
      <c r="D473" s="70" t="str">
        <f>HYPERLINK(Tabulka482433[[#This Row],[Sloupec2]],Tabulka482433[[#This Row],[Sloupec1]])</f>
        <v>Huawei MERC-1100W-P Long Cable Optimizer</v>
      </c>
      <c r="E473" s="14">
        <v>434111</v>
      </c>
      <c r="F473" s="14">
        <v>1100</v>
      </c>
      <c r="G473" s="15" t="s">
        <v>456</v>
      </c>
      <c r="H473" s="15" t="s">
        <v>456</v>
      </c>
      <c r="I473" s="15">
        <v>71.400000000000006</v>
      </c>
      <c r="J473" s="15" t="s">
        <v>456</v>
      </c>
      <c r="K473" s="15" t="s">
        <v>456</v>
      </c>
      <c r="L473" s="15" t="s">
        <v>456</v>
      </c>
      <c r="M473" s="16">
        <v>0</v>
      </c>
      <c r="N473" s="14"/>
      <c r="O473" s="14"/>
      <c r="P473" s="14"/>
      <c r="Q473" s="14"/>
      <c r="R473" s="17">
        <v>25</v>
      </c>
      <c r="S473" s="17"/>
      <c r="T473" s="18"/>
      <c r="U473" s="14">
        <v>0</v>
      </c>
      <c r="V473" s="19" t="s">
        <v>1348</v>
      </c>
      <c r="W473" s="19" t="s">
        <v>1349</v>
      </c>
      <c r="X473" s="14" t="s">
        <v>1350</v>
      </c>
    </row>
    <row r="474" spans="1:24" x14ac:dyDescent="0.25">
      <c r="A474" s="12" t="s">
        <v>454</v>
      </c>
      <c r="B474" s="13" t="s">
        <v>1351</v>
      </c>
      <c r="C474" s="13" t="s">
        <v>567</v>
      </c>
      <c r="D474" s="70" t="str">
        <f>HYPERLINK(Tabulka482433[[#This Row],[Sloupec2]],Tabulka482433[[#This Row],[Sloupec1]])</f>
        <v>Deye inverter SUN-6K-SG03LP1-EU</v>
      </c>
      <c r="E474" s="14">
        <v>237060</v>
      </c>
      <c r="F474" s="14">
        <v>6</v>
      </c>
      <c r="G474" s="15" t="s">
        <v>456</v>
      </c>
      <c r="H474" s="15" t="s">
        <v>456</v>
      </c>
      <c r="I474" s="15">
        <v>789.66</v>
      </c>
      <c r="J474" s="15" t="s">
        <v>456</v>
      </c>
      <c r="K474" s="15" t="s">
        <v>456</v>
      </c>
      <c r="L474" s="15" t="s">
        <v>456</v>
      </c>
      <c r="M474" s="16">
        <v>11</v>
      </c>
      <c r="N474" s="14"/>
      <c r="O474" s="14"/>
      <c r="P474" s="14"/>
      <c r="Q474" s="14"/>
      <c r="R474" s="17">
        <v>10</v>
      </c>
      <c r="S474" s="17"/>
      <c r="T474" s="18"/>
      <c r="U474" s="14">
        <v>0</v>
      </c>
      <c r="V474" s="19" t="s">
        <v>1352</v>
      </c>
      <c r="W474" s="19" t="s">
        <v>1353</v>
      </c>
      <c r="X474" s="14" t="s">
        <v>1354</v>
      </c>
    </row>
    <row r="475" spans="1:24" x14ac:dyDescent="0.25">
      <c r="A475" s="12" t="s">
        <v>454</v>
      </c>
      <c r="B475" s="13" t="s">
        <v>1351</v>
      </c>
      <c r="C475" s="13" t="s">
        <v>567</v>
      </c>
      <c r="D475" s="70" t="str">
        <f>HYPERLINK(Tabulka482433[[#This Row],[Sloupec2]],Tabulka482433[[#This Row],[Sloupec1]])</f>
        <v>Deye inverter SUN-6K-SG04LP3-EU</v>
      </c>
      <c r="E475" s="14">
        <v>237061</v>
      </c>
      <c r="F475" s="14">
        <v>6</v>
      </c>
      <c r="G475" s="15" t="s">
        <v>456</v>
      </c>
      <c r="H475" s="15" t="s">
        <v>456</v>
      </c>
      <c r="I475" s="15">
        <v>1431.66</v>
      </c>
      <c r="J475" s="15" t="s">
        <v>456</v>
      </c>
      <c r="K475" s="15" t="s">
        <v>456</v>
      </c>
      <c r="L475" s="15" t="s">
        <v>456</v>
      </c>
      <c r="M475" s="16">
        <v>10</v>
      </c>
      <c r="N475" s="14"/>
      <c r="O475" s="14"/>
      <c r="P475" s="14"/>
      <c r="Q475" s="14"/>
      <c r="R475" s="17">
        <v>10</v>
      </c>
      <c r="S475" s="17"/>
      <c r="T475" s="18"/>
      <c r="U475" s="14">
        <v>0</v>
      </c>
      <c r="V475" s="19" t="s">
        <v>1355</v>
      </c>
      <c r="W475" s="19" t="s">
        <v>1356</v>
      </c>
      <c r="X475" s="14" t="s">
        <v>613</v>
      </c>
    </row>
    <row r="476" spans="1:24" x14ac:dyDescent="0.25">
      <c r="A476" s="12" t="s">
        <v>454</v>
      </c>
      <c r="B476" s="13" t="s">
        <v>1351</v>
      </c>
      <c r="C476" s="13" t="s">
        <v>567</v>
      </c>
      <c r="D476" s="70" t="str">
        <f>HYPERLINK(Tabulka482433[[#This Row],[Sloupec2]],Tabulka482433[[#This Row],[Sloupec1]])</f>
        <v>Deye inverter SUN-8K-SG01LP1-EU</v>
      </c>
      <c r="E476" s="14">
        <v>237080</v>
      </c>
      <c r="F476" s="14">
        <v>8</v>
      </c>
      <c r="G476" s="15" t="s">
        <v>456</v>
      </c>
      <c r="H476" s="15" t="s">
        <v>456</v>
      </c>
      <c r="I476" s="15">
        <v>1181.28</v>
      </c>
      <c r="J476" s="15" t="s">
        <v>456</v>
      </c>
      <c r="K476" s="15" t="s">
        <v>456</v>
      </c>
      <c r="L476" s="15" t="s">
        <v>456</v>
      </c>
      <c r="M476" s="16">
        <v>42</v>
      </c>
      <c r="N476" s="14"/>
      <c r="O476" s="14"/>
      <c r="P476" s="14"/>
      <c r="Q476" s="14"/>
      <c r="R476" s="17">
        <v>10</v>
      </c>
      <c r="S476" s="17"/>
      <c r="T476" s="18"/>
      <c r="U476" s="14">
        <v>0</v>
      </c>
      <c r="V476" s="19" t="s">
        <v>1357</v>
      </c>
      <c r="W476" s="19" t="s">
        <v>1358</v>
      </c>
      <c r="X476" s="14" t="s">
        <v>1354</v>
      </c>
    </row>
    <row r="477" spans="1:24" x14ac:dyDescent="0.25">
      <c r="A477" s="12" t="s">
        <v>454</v>
      </c>
      <c r="B477" s="13" t="s">
        <v>1351</v>
      </c>
      <c r="C477" s="13" t="s">
        <v>567</v>
      </c>
      <c r="D477" s="70" t="str">
        <f>HYPERLINK(Tabulka482433[[#This Row],[Sloupec2]],Tabulka482433[[#This Row],[Sloupec1]])</f>
        <v>Deye inverter SUN-20K-SG05LP3-EU-SM2</v>
      </c>
      <c r="E477" s="14">
        <v>237201</v>
      </c>
      <c r="F477" s="14">
        <v>20</v>
      </c>
      <c r="G477" s="15" t="s">
        <v>456</v>
      </c>
      <c r="H477" s="15" t="s">
        <v>456</v>
      </c>
      <c r="I477" s="15">
        <v>2251.2800000000002</v>
      </c>
      <c r="J477" s="15" t="s">
        <v>456</v>
      </c>
      <c r="K477" s="15" t="s">
        <v>456</v>
      </c>
      <c r="L477" s="15" t="s">
        <v>456</v>
      </c>
      <c r="M477" s="16">
        <v>10</v>
      </c>
      <c r="N477" s="14"/>
      <c r="O477" s="14"/>
      <c r="P477" s="14"/>
      <c r="Q477" s="14"/>
      <c r="R477" s="17">
        <v>10</v>
      </c>
      <c r="S477" s="17"/>
      <c r="T477" s="18"/>
      <c r="U477" s="14">
        <v>0</v>
      </c>
      <c r="V477" s="19" t="s">
        <v>1359</v>
      </c>
      <c r="W477" s="19" t="s">
        <v>1360</v>
      </c>
      <c r="X477" s="14" t="s">
        <v>1354</v>
      </c>
    </row>
    <row r="478" spans="1:24" x14ac:dyDescent="0.25">
      <c r="A478" s="12" t="s">
        <v>454</v>
      </c>
      <c r="B478" s="13" t="s">
        <v>1351</v>
      </c>
      <c r="C478" s="13" t="s">
        <v>576</v>
      </c>
      <c r="D478" s="70" t="str">
        <f>HYPERLINK(Tabulka482433[[#This Row],[Sloupec2]],Tabulka482433[[#This Row],[Sloupec1]])</f>
        <v>Deye inverter SUN-30K-SG01HP3-EU-BM3</v>
      </c>
      <c r="E478" s="14">
        <v>237300</v>
      </c>
      <c r="F478" s="14">
        <v>30</v>
      </c>
      <c r="G478" s="15" t="s">
        <v>456</v>
      </c>
      <c r="H478" s="15" t="s">
        <v>456</v>
      </c>
      <c r="I478" s="15">
        <v>3128.68</v>
      </c>
      <c r="J478" s="15" t="s">
        <v>456</v>
      </c>
      <c r="K478" s="15" t="s">
        <v>456</v>
      </c>
      <c r="L478" s="15" t="s">
        <v>456</v>
      </c>
      <c r="M478" s="16">
        <v>21</v>
      </c>
      <c r="N478" s="14"/>
      <c r="O478" s="14"/>
      <c r="P478" s="14"/>
      <c r="Q478" s="14"/>
      <c r="R478" s="17">
        <v>10</v>
      </c>
      <c r="S478" s="17"/>
      <c r="T478" s="18"/>
      <c r="U478" s="14">
        <v>0</v>
      </c>
      <c r="V478" s="19" t="s">
        <v>1361</v>
      </c>
      <c r="W478" s="19" t="s">
        <v>1362</v>
      </c>
      <c r="X478" s="14" t="s">
        <v>1363</v>
      </c>
    </row>
    <row r="479" spans="1:24" x14ac:dyDescent="0.25">
      <c r="A479" s="12" t="s">
        <v>454</v>
      </c>
      <c r="B479" s="13" t="s">
        <v>1351</v>
      </c>
      <c r="C479" s="13" t="s">
        <v>576</v>
      </c>
      <c r="D479" s="70" t="str">
        <f>HYPERLINK(Tabulka482433[[#This Row],[Sloupec2]],Tabulka482433[[#This Row],[Sloupec1]])</f>
        <v>Deye inverter SUN-10K-SG04LP3-EU</v>
      </c>
      <c r="E479" s="14">
        <v>237103</v>
      </c>
      <c r="F479" s="14">
        <v>10</v>
      </c>
      <c r="G479" s="15" t="s">
        <v>456</v>
      </c>
      <c r="H479" s="15" t="s">
        <v>456</v>
      </c>
      <c r="I479" s="15">
        <v>1516.19</v>
      </c>
      <c r="J479" s="15" t="s">
        <v>456</v>
      </c>
      <c r="K479" s="15" t="s">
        <v>456</v>
      </c>
      <c r="L479" s="15" t="s">
        <v>456</v>
      </c>
      <c r="M479" s="16">
        <v>0</v>
      </c>
      <c r="N479" s="14"/>
      <c r="O479" s="14"/>
      <c r="P479" s="14"/>
      <c r="Q479" s="14"/>
      <c r="R479" s="17">
        <v>10</v>
      </c>
      <c r="S479" s="17"/>
      <c r="T479" s="18"/>
      <c r="U479" s="14">
        <v>0</v>
      </c>
      <c r="V479" s="19" t="s">
        <v>1364</v>
      </c>
      <c r="W479" s="19" t="s">
        <v>1365</v>
      </c>
      <c r="X479" s="14" t="s">
        <v>1363</v>
      </c>
    </row>
    <row r="480" spans="1:24" x14ac:dyDescent="0.25">
      <c r="A480" s="12" t="s">
        <v>454</v>
      </c>
      <c r="B480" s="13" t="s">
        <v>1351</v>
      </c>
      <c r="C480" s="13" t="s">
        <v>576</v>
      </c>
      <c r="D480" s="70" t="str">
        <f>HYPERLINK(Tabulka482433[[#This Row],[Sloupec2]],Tabulka482433[[#This Row],[Sloupec1]])</f>
        <v>Deye inverter SUN-50K-SG01HP3-EU</v>
      </c>
      <c r="E480" s="14">
        <v>237500</v>
      </c>
      <c r="F480" s="14">
        <v>50</v>
      </c>
      <c r="G480" s="15" t="s">
        <v>456</v>
      </c>
      <c r="H480" s="15" t="s">
        <v>456</v>
      </c>
      <c r="I480" s="15">
        <v>4076.7</v>
      </c>
      <c r="J480" s="15" t="s">
        <v>456</v>
      </c>
      <c r="K480" s="15" t="s">
        <v>456</v>
      </c>
      <c r="L480" s="15" t="s">
        <v>456</v>
      </c>
      <c r="M480" s="16">
        <v>3</v>
      </c>
      <c r="N480" s="14"/>
      <c r="O480" s="14"/>
      <c r="P480" s="14"/>
      <c r="Q480" s="14"/>
      <c r="R480" s="17">
        <v>10</v>
      </c>
      <c r="S480" s="17"/>
      <c r="T480" s="18"/>
      <c r="U480" s="14">
        <v>0</v>
      </c>
      <c r="V480" s="19" t="s">
        <v>1366</v>
      </c>
      <c r="W480" s="19" t="s">
        <v>1367</v>
      </c>
      <c r="X480" s="14" t="s">
        <v>1363</v>
      </c>
    </row>
    <row r="481" spans="1:24" x14ac:dyDescent="0.25">
      <c r="A481" s="12" t="s">
        <v>454</v>
      </c>
      <c r="B481" s="13" t="s">
        <v>1351</v>
      </c>
      <c r="C481" s="13" t="s">
        <v>576</v>
      </c>
      <c r="D481" s="70" t="str">
        <f>HYPERLINK(Tabulka482433[[#This Row],[Sloupec2]],Tabulka482433[[#This Row],[Sloupec1]])</f>
        <v>Deye inverter SUN-12K-SG04LP3-EU</v>
      </c>
      <c r="E481" s="14">
        <v>237120</v>
      </c>
      <c r="F481" s="14">
        <v>12</v>
      </c>
      <c r="G481" s="15" t="s">
        <v>456</v>
      </c>
      <c r="H481" s="15" t="s">
        <v>456</v>
      </c>
      <c r="I481" s="15">
        <v>1578.25</v>
      </c>
      <c r="J481" s="15" t="s">
        <v>456</v>
      </c>
      <c r="K481" s="15" t="s">
        <v>456</v>
      </c>
      <c r="L481" s="15" t="s">
        <v>456</v>
      </c>
      <c r="M481" s="16">
        <v>10</v>
      </c>
      <c r="N481" s="14"/>
      <c r="O481" s="14"/>
      <c r="P481" s="14"/>
      <c r="Q481" s="14"/>
      <c r="R481" s="17">
        <v>10</v>
      </c>
      <c r="S481" s="17"/>
      <c r="T481" s="18"/>
      <c r="U481" s="14">
        <v>0</v>
      </c>
      <c r="V481" s="19" t="s">
        <v>1368</v>
      </c>
      <c r="W481" s="19" t="s">
        <v>1369</v>
      </c>
      <c r="X481" s="14" t="s">
        <v>1363</v>
      </c>
    </row>
    <row r="482" spans="1:24" x14ac:dyDescent="0.25">
      <c r="A482" s="12" t="s">
        <v>454</v>
      </c>
      <c r="B482" s="13" t="s">
        <v>1351</v>
      </c>
      <c r="C482" s="13" t="s">
        <v>576</v>
      </c>
      <c r="D482" s="70" t="str">
        <f>HYPERLINK(Tabulka482433[[#This Row],[Sloupec2]],Tabulka482433[[#This Row],[Sloupec1]])</f>
        <v>Deye inverter SUN-12K-SG02LP1-EU AFCI</v>
      </c>
      <c r="E482" s="14">
        <v>237121</v>
      </c>
      <c r="F482" s="14">
        <v>12</v>
      </c>
      <c r="G482" s="15" t="s">
        <v>456</v>
      </c>
      <c r="H482" s="15" t="s">
        <v>456</v>
      </c>
      <c r="I482" s="15">
        <v>1578.25</v>
      </c>
      <c r="J482" s="15" t="s">
        <v>456</v>
      </c>
      <c r="K482" s="15" t="s">
        <v>456</v>
      </c>
      <c r="L482" s="15" t="s">
        <v>456</v>
      </c>
      <c r="M482" s="16">
        <v>24</v>
      </c>
      <c r="N482" s="14"/>
      <c r="O482" s="14"/>
      <c r="P482" s="14"/>
      <c r="Q482" s="14"/>
      <c r="R482" s="17">
        <v>0</v>
      </c>
      <c r="S482" s="17"/>
      <c r="T482" s="18"/>
      <c r="U482" s="14">
        <v>0</v>
      </c>
      <c r="V482" s="19" t="s">
        <v>1370</v>
      </c>
      <c r="W482" s="19" t="s">
        <v>1371</v>
      </c>
      <c r="X482" s="14" t="s">
        <v>1372</v>
      </c>
    </row>
    <row r="483" spans="1:24" x14ac:dyDescent="0.25">
      <c r="A483" s="12" t="s">
        <v>454</v>
      </c>
      <c r="B483" s="13" t="s">
        <v>1351</v>
      </c>
      <c r="C483" s="13" t="s">
        <v>461</v>
      </c>
      <c r="D483" s="70" t="str">
        <f>HYPERLINK(Tabulka482433[[#This Row],[Sloupec2]],Tabulka482433[[#This Row],[Sloupec1]])</f>
        <v>Deye HV Battery BOS-G Pack 5.1</v>
      </c>
      <c r="E483" s="14" t="s">
        <v>1373</v>
      </c>
      <c r="F483" s="14">
        <v>0</v>
      </c>
      <c r="G483" s="15" t="s">
        <v>456</v>
      </c>
      <c r="H483" s="15" t="s">
        <v>456</v>
      </c>
      <c r="I483" s="15">
        <v>679.45</v>
      </c>
      <c r="J483" s="15" t="s">
        <v>456</v>
      </c>
      <c r="K483" s="15" t="s">
        <v>456</v>
      </c>
      <c r="L483" s="15" t="s">
        <v>456</v>
      </c>
      <c r="M483" s="16">
        <v>0</v>
      </c>
      <c r="N483" s="14"/>
      <c r="O483" s="14"/>
      <c r="P483" s="14"/>
      <c r="Q483" s="14"/>
      <c r="R483" s="17">
        <v>0</v>
      </c>
      <c r="S483" s="17"/>
      <c r="T483" s="18"/>
      <c r="U483" s="14">
        <v>0</v>
      </c>
      <c r="V483" s="19" t="s">
        <v>1374</v>
      </c>
      <c r="W483" s="19" t="s">
        <v>1375</v>
      </c>
      <c r="X483" s="14" t="s">
        <v>461</v>
      </c>
    </row>
    <row r="484" spans="1:24" x14ac:dyDescent="0.25">
      <c r="A484" s="12" t="s">
        <v>454</v>
      </c>
      <c r="B484" s="13" t="s">
        <v>1351</v>
      </c>
      <c r="C484" s="13" t="s">
        <v>461</v>
      </c>
      <c r="D484" s="70" t="str">
        <f>HYPERLINK(Tabulka482433[[#This Row],[Sloupec2]],Tabulka482433[[#This Row],[Sloupec1]])</f>
        <v>Deye LV Battery SE-G5.1 Pro-B</v>
      </c>
      <c r="E484" s="14">
        <v>337052</v>
      </c>
      <c r="F484" s="14">
        <v>0</v>
      </c>
      <c r="G484" s="15" t="s">
        <v>456</v>
      </c>
      <c r="H484" s="15" t="s">
        <v>456</v>
      </c>
      <c r="I484" s="15">
        <v>727.6</v>
      </c>
      <c r="J484" s="15" t="s">
        <v>456</v>
      </c>
      <c r="K484" s="15" t="s">
        <v>456</v>
      </c>
      <c r="L484" s="15" t="s">
        <v>456</v>
      </c>
      <c r="M484" s="16">
        <v>25</v>
      </c>
      <c r="N484" s="14"/>
      <c r="O484" s="14"/>
      <c r="P484" s="14"/>
      <c r="Q484" s="14"/>
      <c r="R484" s="17">
        <v>0</v>
      </c>
      <c r="S484" s="17"/>
      <c r="T484" s="18"/>
      <c r="U484" s="14">
        <v>0</v>
      </c>
      <c r="V484" s="19" t="s">
        <v>1376</v>
      </c>
      <c r="W484" s="19" t="s">
        <v>1377</v>
      </c>
      <c r="X484" s="14" t="s">
        <v>1378</v>
      </c>
    </row>
    <row r="485" spans="1:24" x14ac:dyDescent="0.25">
      <c r="A485" s="12" t="s">
        <v>454</v>
      </c>
      <c r="B485" s="13" t="s">
        <v>1351</v>
      </c>
      <c r="C485" s="13" t="s">
        <v>24</v>
      </c>
      <c r="D485" s="70" t="str">
        <f>HYPERLINK(Tabulka482433[[#This Row],[Sloupec2]],Tabulka482433[[#This Row],[Sloupec1]])</f>
        <v>Deye BOS-G-Rack-2G (9layers)</v>
      </c>
      <c r="E485" s="14">
        <v>537012</v>
      </c>
      <c r="F485" s="14">
        <v>0</v>
      </c>
      <c r="G485" s="15" t="s">
        <v>456</v>
      </c>
      <c r="H485" s="15" t="s">
        <v>456</v>
      </c>
      <c r="I485" s="15">
        <v>224.7</v>
      </c>
      <c r="J485" s="15" t="s">
        <v>456</v>
      </c>
      <c r="K485" s="15" t="s">
        <v>456</v>
      </c>
      <c r="L485" s="15" t="s">
        <v>456</v>
      </c>
      <c r="M485" s="16">
        <v>5</v>
      </c>
      <c r="N485" s="14"/>
      <c r="O485" s="14"/>
      <c r="P485" s="14"/>
      <c r="Q485" s="14"/>
      <c r="R485" s="17">
        <v>0</v>
      </c>
      <c r="S485" s="17"/>
      <c r="T485" s="18"/>
      <c r="U485" s="14">
        <v>0</v>
      </c>
      <c r="V485" s="19" t="s">
        <v>1379</v>
      </c>
      <c r="W485" s="19" t="s">
        <v>1380</v>
      </c>
      <c r="X485" s="14" t="s">
        <v>1381</v>
      </c>
    </row>
    <row r="486" spans="1:24" x14ac:dyDescent="0.25">
      <c r="A486" s="12" t="s">
        <v>454</v>
      </c>
      <c r="B486" s="13" t="s">
        <v>1351</v>
      </c>
      <c r="C486" s="13" t="s">
        <v>24</v>
      </c>
      <c r="D486" s="70" t="str">
        <f>HYPERLINK(Tabulka482433[[#This Row],[Sloupec2]],Tabulka482433[[#This Row],[Sloupec1]])</f>
        <v>Deye HV-Rack for BOS-G  (13layers)</v>
      </c>
      <c r="E486" s="14">
        <v>537002</v>
      </c>
      <c r="F486" s="14">
        <v>0</v>
      </c>
      <c r="G486" s="15" t="s">
        <v>456</v>
      </c>
      <c r="H486" s="15" t="s">
        <v>456</v>
      </c>
      <c r="I486" s="15">
        <v>246.1</v>
      </c>
      <c r="J486" s="15" t="s">
        <v>456</v>
      </c>
      <c r="K486" s="15" t="s">
        <v>456</v>
      </c>
      <c r="L486" s="15" t="s">
        <v>456</v>
      </c>
      <c r="M486" s="16">
        <v>3</v>
      </c>
      <c r="N486" s="14"/>
      <c r="O486" s="14"/>
      <c r="P486" s="14"/>
      <c r="Q486" s="14"/>
      <c r="R486" s="17">
        <v>0</v>
      </c>
      <c r="S486" s="17"/>
      <c r="T486" s="18"/>
      <c r="U486" s="14">
        <v>0</v>
      </c>
      <c r="V486" s="19" t="s">
        <v>1382</v>
      </c>
      <c r="W486" s="19" t="s">
        <v>1383</v>
      </c>
      <c r="X486" s="14" t="s">
        <v>1384</v>
      </c>
    </row>
    <row r="487" spans="1:24" x14ac:dyDescent="0.25">
      <c r="A487" s="12" t="s">
        <v>454</v>
      </c>
      <c r="B487" s="13" t="s">
        <v>1351</v>
      </c>
      <c r="C487" s="13" t="s">
        <v>24</v>
      </c>
      <c r="D487" s="70" t="str">
        <f>HYPERLINK(Tabulka482433[[#This Row],[Sloupec2]],Tabulka482433[[#This Row],[Sloupec1]])</f>
        <v>Deye HV Control Box BOS-G (HVB750V/100A-EU 120-750V 100A)</v>
      </c>
      <c r="E487" s="14">
        <v>337051</v>
      </c>
      <c r="F487" s="14">
        <v>0</v>
      </c>
      <c r="G487" s="15" t="s">
        <v>456</v>
      </c>
      <c r="H487" s="15" t="s">
        <v>456</v>
      </c>
      <c r="I487" s="15">
        <v>592.78</v>
      </c>
      <c r="J487" s="15" t="s">
        <v>456</v>
      </c>
      <c r="K487" s="15" t="s">
        <v>456</v>
      </c>
      <c r="L487" s="15" t="s">
        <v>456</v>
      </c>
      <c r="M487" s="16">
        <v>23</v>
      </c>
      <c r="N487" s="14"/>
      <c r="O487" s="14"/>
      <c r="P487" s="14"/>
      <c r="Q487" s="14"/>
      <c r="R487" s="17">
        <v>0</v>
      </c>
      <c r="S487" s="17"/>
      <c r="T487" s="18"/>
      <c r="U487" s="14">
        <v>0</v>
      </c>
      <c r="V487" s="19" t="s">
        <v>1385</v>
      </c>
      <c r="W487" s="19" t="s">
        <v>1386</v>
      </c>
      <c r="X487" s="14" t="s">
        <v>1387</v>
      </c>
    </row>
    <row r="488" spans="1:24" x14ac:dyDescent="0.25">
      <c r="A488" s="12" t="s">
        <v>454</v>
      </c>
      <c r="B488" s="13" t="s">
        <v>1388</v>
      </c>
      <c r="C488" s="13" t="s">
        <v>641</v>
      </c>
      <c r="D488" s="70" t="str">
        <f>HYPERLINK(Tabulka482433[[#This Row],[Sloupec2]],Tabulka482433[[#This Row],[Sloupec1]])</f>
        <v>BYD BMS+BASE controlbox HVS/HVM</v>
      </c>
      <c r="E488" s="14">
        <v>336001</v>
      </c>
      <c r="F488" s="14">
        <v>0</v>
      </c>
      <c r="G488" s="15" t="s">
        <v>456</v>
      </c>
      <c r="H488" s="15" t="s">
        <v>456</v>
      </c>
      <c r="I488" s="15">
        <v>432.28</v>
      </c>
      <c r="J488" s="15" t="s">
        <v>456</v>
      </c>
      <c r="K488" s="15" t="s">
        <v>456</v>
      </c>
      <c r="L488" s="15" t="s">
        <v>456</v>
      </c>
      <c r="M488" s="16">
        <v>8</v>
      </c>
      <c r="N488" s="14"/>
      <c r="O488" s="14"/>
      <c r="P488" s="14"/>
      <c r="Q488" s="14"/>
      <c r="R488" s="17">
        <v>0</v>
      </c>
      <c r="S488" s="17"/>
      <c r="T488" s="18"/>
      <c r="U488" s="14">
        <v>0</v>
      </c>
      <c r="V488" s="19" t="s">
        <v>1389</v>
      </c>
      <c r="W488" s="19" t="s">
        <v>1390</v>
      </c>
      <c r="X488" s="14" t="s">
        <v>634</v>
      </c>
    </row>
    <row r="489" spans="1:24" x14ac:dyDescent="0.25">
      <c r="A489" s="12" t="s">
        <v>454</v>
      </c>
      <c r="B489" s="13" t="s">
        <v>1388</v>
      </c>
      <c r="C489" s="13" t="s">
        <v>641</v>
      </c>
      <c r="D489" s="70" t="str">
        <f>HYPERLINK(Tabulka482433[[#This Row],[Sloupec2]],Tabulka482433[[#This Row],[Sloupec1]])</f>
        <v>BYD BMS+BASE controlbox 2.0 HVS/HVM</v>
      </c>
      <c r="E489" s="14">
        <v>336003</v>
      </c>
      <c r="F489" s="14">
        <v>0</v>
      </c>
      <c r="G489" s="15" t="s">
        <v>456</v>
      </c>
      <c r="H489" s="15" t="s">
        <v>456</v>
      </c>
      <c r="I489" s="15">
        <v>398.04</v>
      </c>
      <c r="J489" s="15" t="s">
        <v>456</v>
      </c>
      <c r="K489" s="15" t="s">
        <v>456</v>
      </c>
      <c r="L489" s="15" t="s">
        <v>456</v>
      </c>
      <c r="M489" s="16">
        <v>36</v>
      </c>
      <c r="N489" s="14"/>
      <c r="O489" s="14"/>
      <c r="P489" s="14"/>
      <c r="Q489" s="14"/>
      <c r="R489" s="17">
        <v>0</v>
      </c>
      <c r="S489" s="17"/>
      <c r="T489" s="18"/>
      <c r="U489" s="14">
        <v>0</v>
      </c>
      <c r="V489" s="19" t="s">
        <v>1391</v>
      </c>
      <c r="W489" s="19" t="s">
        <v>1392</v>
      </c>
      <c r="X489" s="14" t="s">
        <v>641</v>
      </c>
    </row>
    <row r="490" spans="1:24" x14ac:dyDescent="0.25">
      <c r="A490" s="12" t="s">
        <v>454</v>
      </c>
      <c r="B490" s="13" t="s">
        <v>1388</v>
      </c>
      <c r="C490" s="13" t="s">
        <v>461</v>
      </c>
      <c r="D490" s="70" t="str">
        <f>HYPERLINK(Tabulka482433[[#This Row],[Sloupec2]],Tabulka482433[[#This Row],[Sloupec1]])</f>
        <v>BYD BATTERYBOX PREMIUM HVM 2,76kWh</v>
      </c>
      <c r="E490" s="14">
        <v>336030</v>
      </c>
      <c r="F490" s="14">
        <v>2.76</v>
      </c>
      <c r="G490" s="15" t="s">
        <v>456</v>
      </c>
      <c r="H490" s="15" t="s">
        <v>456</v>
      </c>
      <c r="I490" s="15">
        <v>762.91</v>
      </c>
      <c r="J490" s="15" t="s">
        <v>456</v>
      </c>
      <c r="K490" s="15" t="s">
        <v>456</v>
      </c>
      <c r="L490" s="15" t="s">
        <v>456</v>
      </c>
      <c r="M490" s="16">
        <v>142</v>
      </c>
      <c r="N490" s="14"/>
      <c r="O490" s="14"/>
      <c r="P490" s="14"/>
      <c r="Q490" s="14"/>
      <c r="R490" s="17">
        <v>0</v>
      </c>
      <c r="S490" s="17"/>
      <c r="T490" s="18"/>
      <c r="U490" s="14">
        <v>0</v>
      </c>
      <c r="V490" s="19" t="s">
        <v>1393</v>
      </c>
      <c r="W490" s="19" t="s">
        <v>1394</v>
      </c>
      <c r="X490" s="14" t="s">
        <v>634</v>
      </c>
    </row>
    <row r="491" spans="1:24" x14ac:dyDescent="0.25">
      <c r="A491" s="12" t="s">
        <v>454</v>
      </c>
      <c r="B491" s="13" t="s">
        <v>1388</v>
      </c>
      <c r="C491" s="13" t="s">
        <v>461</v>
      </c>
      <c r="D491" s="70" t="str">
        <f>HYPERLINK(Tabulka482433[[#This Row],[Sloupec2]],Tabulka482433[[#This Row],[Sloupec1]])</f>
        <v>BYD BATTERYBOX PREMIUM HVS 2,56kWh</v>
      </c>
      <c r="E491" s="14">
        <v>336031</v>
      </c>
      <c r="F491" s="14">
        <v>2.56</v>
      </c>
      <c r="G491" s="15" t="s">
        <v>456</v>
      </c>
      <c r="H491" s="15" t="s">
        <v>456</v>
      </c>
      <c r="I491" s="15">
        <v>741.51</v>
      </c>
      <c r="J491" s="15" t="s">
        <v>456</v>
      </c>
      <c r="K491" s="15" t="s">
        <v>456</v>
      </c>
      <c r="L491" s="15" t="s">
        <v>456</v>
      </c>
      <c r="M491" s="16">
        <v>50</v>
      </c>
      <c r="N491" s="14"/>
      <c r="O491" s="14"/>
      <c r="P491" s="14"/>
      <c r="Q491" s="14"/>
      <c r="R491" s="17">
        <v>0</v>
      </c>
      <c r="S491" s="17"/>
      <c r="T491" s="18"/>
      <c r="U491" s="14">
        <v>0</v>
      </c>
      <c r="V491" s="19" t="s">
        <v>1395</v>
      </c>
      <c r="W491" s="19" t="s">
        <v>1396</v>
      </c>
      <c r="X491" s="14" t="s">
        <v>634</v>
      </c>
    </row>
    <row r="492" spans="1:24" x14ac:dyDescent="0.25">
      <c r="A492" s="12" t="s">
        <v>454</v>
      </c>
      <c r="B492" s="13" t="s">
        <v>1397</v>
      </c>
      <c r="C492" s="13" t="s">
        <v>641</v>
      </c>
      <c r="D492" s="70" t="str">
        <f>HYPERLINK(Tabulka482433[[#This Row],[Sloupec2]],Tabulka482433[[#This Row],[Sloupec1]])</f>
        <v>Pylontech Force H2 (FSC500M BMS) - FORPLFH2-BMS</v>
      </c>
      <c r="E492" s="14">
        <v>311001</v>
      </c>
      <c r="F492" s="14">
        <v>0</v>
      </c>
      <c r="G492" s="15" t="s">
        <v>456</v>
      </c>
      <c r="H492" s="15" t="s">
        <v>456</v>
      </c>
      <c r="I492" s="15">
        <v>449</v>
      </c>
      <c r="J492" s="15" t="s">
        <v>456</v>
      </c>
      <c r="K492" s="15" t="s">
        <v>456</v>
      </c>
      <c r="L492" s="15" t="s">
        <v>456</v>
      </c>
      <c r="M492" s="16">
        <v>5</v>
      </c>
      <c r="N492" s="14"/>
      <c r="O492" s="14"/>
      <c r="P492" s="14"/>
      <c r="Q492" s="14"/>
      <c r="R492" s="17">
        <v>10</v>
      </c>
      <c r="S492" s="17"/>
      <c r="T492" s="18"/>
      <c r="U492" s="14">
        <v>0</v>
      </c>
      <c r="V492" s="19" t="s">
        <v>1398</v>
      </c>
      <c r="W492" s="19" t="s">
        <v>1399</v>
      </c>
      <c r="X492" s="14" t="s">
        <v>641</v>
      </c>
    </row>
    <row r="493" spans="1:24" x14ac:dyDescent="0.25">
      <c r="A493" s="12" t="s">
        <v>454</v>
      </c>
      <c r="B493" s="13" t="s">
        <v>1397</v>
      </c>
      <c r="C493" s="13" t="s">
        <v>641</v>
      </c>
      <c r="D493" s="70" t="str">
        <f>HYPERLINK(Tabulka482433[[#This Row],[Sloupec2]],Tabulka482433[[#This Row],[Sloupec1]])</f>
        <v>Pylontech BMS SC0500A-100S řídící modul - PYSC0500A-100S</v>
      </c>
      <c r="E493" s="14">
        <v>311002</v>
      </c>
      <c r="F493" s="14">
        <v>0</v>
      </c>
      <c r="G493" s="15" t="s">
        <v>456</v>
      </c>
      <c r="H493" s="15" t="s">
        <v>456</v>
      </c>
      <c r="I493" s="15">
        <v>439</v>
      </c>
      <c r="J493" s="15" t="s">
        <v>456</v>
      </c>
      <c r="K493" s="15" t="s">
        <v>456</v>
      </c>
      <c r="L493" s="15" t="s">
        <v>456</v>
      </c>
      <c r="M493" s="16">
        <v>3</v>
      </c>
      <c r="N493" s="14"/>
      <c r="O493" s="14"/>
      <c r="P493" s="14"/>
      <c r="Q493" s="14"/>
      <c r="R493" s="17">
        <v>0</v>
      </c>
      <c r="S493" s="17"/>
      <c r="T493" s="18"/>
      <c r="U493" s="14">
        <v>0</v>
      </c>
      <c r="V493" s="19" t="s">
        <v>1400</v>
      </c>
      <c r="W493" s="19" t="s">
        <v>1401</v>
      </c>
      <c r="X493" s="14" t="s">
        <v>641</v>
      </c>
    </row>
    <row r="494" spans="1:24" x14ac:dyDescent="0.25">
      <c r="A494" s="12" t="s">
        <v>454</v>
      </c>
      <c r="B494" s="13" t="s">
        <v>1402</v>
      </c>
      <c r="C494" s="13" t="s">
        <v>461</v>
      </c>
      <c r="D494" s="70" t="str">
        <f>HYPERLINK(Tabulka482433[[#This Row],[Sloupec2]],Tabulka482433[[#This Row],[Sloupec1]])</f>
        <v>SYL HV BCU BOX-v2 - SYLHVBCUBOX-v2</v>
      </c>
      <c r="E494" s="14">
        <v>316002</v>
      </c>
      <c r="F494" s="14">
        <v>0</v>
      </c>
      <c r="G494" s="15" t="s">
        <v>456</v>
      </c>
      <c r="H494" s="15" t="s">
        <v>456</v>
      </c>
      <c r="I494" s="15">
        <v>60</v>
      </c>
      <c r="J494" s="15" t="s">
        <v>456</v>
      </c>
      <c r="K494" s="15" t="s">
        <v>456</v>
      </c>
      <c r="L494" s="15" t="s">
        <v>456</v>
      </c>
      <c r="M494" s="16">
        <v>18</v>
      </c>
      <c r="N494" s="14"/>
      <c r="O494" s="14"/>
      <c r="P494" s="14"/>
      <c r="Q494" s="14"/>
      <c r="R494" s="17">
        <v>0</v>
      </c>
      <c r="S494" s="17"/>
      <c r="T494" s="18"/>
      <c r="U494" s="14">
        <v>0</v>
      </c>
      <c r="V494" s="19" t="s">
        <v>1403</v>
      </c>
      <c r="W494" s="19" t="s">
        <v>1404</v>
      </c>
      <c r="X494" s="14" t="s">
        <v>634</v>
      </c>
    </row>
    <row r="495" spans="1:24" x14ac:dyDescent="0.25">
      <c r="A495" s="12" t="s">
        <v>454</v>
      </c>
      <c r="B495" s="13" t="s">
        <v>1402</v>
      </c>
      <c r="C495" s="13" t="s">
        <v>461</v>
      </c>
      <c r="D495" s="70" t="str">
        <f>HYPERLINK(Tabulka482433[[#This Row],[Sloupec2]],Tabulka482433[[#This Row],[Sloupec1]])</f>
        <v>SYL HV Battery modul SM3K7NE-v2 - SYLSM3K7NE-v2</v>
      </c>
      <c r="E495" s="14">
        <v>316033</v>
      </c>
      <c r="F495" s="14">
        <v>3.7</v>
      </c>
      <c r="G495" s="15" t="s">
        <v>456</v>
      </c>
      <c r="H495" s="15" t="s">
        <v>456</v>
      </c>
      <c r="I495" s="15">
        <v>599</v>
      </c>
      <c r="J495" s="15" t="s">
        <v>456</v>
      </c>
      <c r="K495" s="15" t="s">
        <v>456</v>
      </c>
      <c r="L495" s="15" t="s">
        <v>456</v>
      </c>
      <c r="M495" s="16">
        <v>25</v>
      </c>
      <c r="N495" s="14"/>
      <c r="O495" s="14"/>
      <c r="P495" s="14"/>
      <c r="Q495" s="14"/>
      <c r="R495" s="17">
        <v>0</v>
      </c>
      <c r="S495" s="17"/>
      <c r="T495" s="18"/>
      <c r="U495" s="14">
        <v>0</v>
      </c>
      <c r="V495" s="19" t="s">
        <v>1405</v>
      </c>
      <c r="W495" s="19" t="s">
        <v>1406</v>
      </c>
      <c r="X495" s="14" t="s">
        <v>634</v>
      </c>
    </row>
    <row r="496" spans="1:24" x14ac:dyDescent="0.25">
      <c r="A496" s="12" t="s">
        <v>107</v>
      </c>
      <c r="B496" s="13" t="s">
        <v>448</v>
      </c>
      <c r="C496" s="13" t="s">
        <v>444</v>
      </c>
      <c r="D496" s="70" t="str">
        <f>HYPERLINK(Tabulka482433[[#This Row],[Sloupec2]],Tabulka482433[[#This Row],[Sloupec1]])</f>
        <v>PV-Panel SOLSOL LL-YT100W mobilni panel</v>
      </c>
      <c r="E496" s="14">
        <v>120101</v>
      </c>
      <c r="F496" s="14">
        <v>100</v>
      </c>
      <c r="G496" s="15" t="s">
        <v>456</v>
      </c>
      <c r="H496" s="15" t="s">
        <v>456</v>
      </c>
      <c r="I496" s="15">
        <v>77.19</v>
      </c>
      <c r="J496" s="15" t="s">
        <v>456</v>
      </c>
      <c r="K496" s="15" t="s">
        <v>456</v>
      </c>
      <c r="L496" s="15" t="s">
        <v>456</v>
      </c>
      <c r="M496" s="16">
        <v>198</v>
      </c>
      <c r="N496" s="14"/>
      <c r="O496" s="14"/>
      <c r="P496" s="14"/>
      <c r="Q496" s="14"/>
      <c r="R496" s="17">
        <v>0</v>
      </c>
      <c r="S496" s="17"/>
      <c r="T496" s="18"/>
      <c r="U496" s="14">
        <v>0</v>
      </c>
      <c r="V496" s="19" t="s">
        <v>449</v>
      </c>
      <c r="W496" s="19" t="s">
        <v>450</v>
      </c>
      <c r="X496" s="14" t="s">
        <v>447</v>
      </c>
    </row>
    <row r="497" spans="1:24" x14ac:dyDescent="0.25">
      <c r="A497" s="12" t="s">
        <v>454</v>
      </c>
      <c r="B497" s="13" t="s">
        <v>1407</v>
      </c>
      <c r="C497" s="13" t="s">
        <v>24</v>
      </c>
      <c r="D497" s="70" t="str">
        <f>HYPERLINK(Tabulka482433[[#This Row],[Sloupec2]],Tabulka482433[[#This Row],[Sloupec1]])</f>
        <v>Shenzhen LianLiSolar DC5521 to MC4 cable</v>
      </c>
      <c r="E497" s="14">
        <v>120103</v>
      </c>
      <c r="F497" s="14">
        <v>0</v>
      </c>
      <c r="G497" s="15" t="s">
        <v>456</v>
      </c>
      <c r="H497" s="15" t="s">
        <v>456</v>
      </c>
      <c r="I497" s="15">
        <v>4.4000000000000004</v>
      </c>
      <c r="J497" s="15" t="s">
        <v>456</v>
      </c>
      <c r="K497" s="15" t="s">
        <v>456</v>
      </c>
      <c r="L497" s="15" t="s">
        <v>456</v>
      </c>
      <c r="M497" s="16">
        <v>298</v>
      </c>
      <c r="N497" s="14"/>
      <c r="O497" s="14"/>
      <c r="P497" s="14"/>
      <c r="Q497" s="14"/>
      <c r="R497" s="17">
        <v>0</v>
      </c>
      <c r="S497" s="17"/>
      <c r="T497" s="18"/>
      <c r="U497" s="14">
        <v>0</v>
      </c>
      <c r="V497" s="19" t="s">
        <v>1408</v>
      </c>
      <c r="W497" s="19" t="s">
        <v>1409</v>
      </c>
      <c r="X497" s="14" t="s">
        <v>1410</v>
      </c>
    </row>
    <row r="498" spans="1:24" x14ac:dyDescent="0.25">
      <c r="A498" s="12" t="s">
        <v>454</v>
      </c>
      <c r="B498" s="13" t="s">
        <v>1407</v>
      </c>
      <c r="C498" s="13" t="s">
        <v>24</v>
      </c>
      <c r="D498" s="70" t="str">
        <f>HYPERLINK(Tabulka482433[[#This Row],[Sloupec2]],Tabulka482433[[#This Row],[Sloupec1]])</f>
        <v>Shenzhen LianLiSolar LL-CA06 - MC4 to 6 connectors</v>
      </c>
      <c r="E498" s="14">
        <v>120104</v>
      </c>
      <c r="F498" s="14">
        <v>0</v>
      </c>
      <c r="G498" s="15" t="s">
        <v>456</v>
      </c>
      <c r="H498" s="15" t="s">
        <v>456</v>
      </c>
      <c r="I498" s="15">
        <v>5.39</v>
      </c>
      <c r="J498" s="15" t="s">
        <v>456</v>
      </c>
      <c r="K498" s="15" t="s">
        <v>456</v>
      </c>
      <c r="L498" s="15" t="s">
        <v>456</v>
      </c>
      <c r="M498" s="16">
        <v>30</v>
      </c>
      <c r="N498" s="14"/>
      <c r="O498" s="14"/>
      <c r="P498" s="14"/>
      <c r="Q498" s="14"/>
      <c r="R498" s="17">
        <v>0</v>
      </c>
      <c r="S498" s="17"/>
      <c r="T498" s="18"/>
      <c r="U498" s="14">
        <v>0</v>
      </c>
      <c r="V498" s="19" t="s">
        <v>1411</v>
      </c>
      <c r="W498" s="19" t="s">
        <v>1412</v>
      </c>
      <c r="X498" s="14" t="s">
        <v>1410</v>
      </c>
    </row>
    <row r="499" spans="1:24" x14ac:dyDescent="0.25">
      <c r="A499" s="12" t="s">
        <v>1413</v>
      </c>
      <c r="B499" s="13" t="s">
        <v>1414</v>
      </c>
      <c r="C499" s="13" t="s">
        <v>1413</v>
      </c>
      <c r="D499" s="70" t="str">
        <f>HYPERLINK(Tabulka482433[[#This Row],[Sloupec2]],Tabulka482433[[#This Row],[Sloupec1]])</f>
        <v>SET water heater - 4 panels + A-Z WATER INV + CS CS6W-550MS SLV 550Wp - Standing seam roof - horizontal</v>
      </c>
      <c r="E499" s="14">
        <v>600036</v>
      </c>
      <c r="F499" s="14">
        <v>0</v>
      </c>
      <c r="G499" s="15" t="s">
        <v>456</v>
      </c>
      <c r="H499" s="15" t="s">
        <v>456</v>
      </c>
      <c r="I499" s="15">
        <v>946.02</v>
      </c>
      <c r="J499" s="15" t="s">
        <v>456</v>
      </c>
      <c r="K499" s="15" t="s">
        <v>456</v>
      </c>
      <c r="L499" s="15" t="s">
        <v>456</v>
      </c>
      <c r="M499" s="16">
        <v>0</v>
      </c>
      <c r="N499" s="14"/>
      <c r="O499" s="14"/>
      <c r="P499" s="14"/>
      <c r="Q499" s="14"/>
      <c r="R499" s="17">
        <v>0</v>
      </c>
      <c r="S499" s="17"/>
      <c r="T499" s="18"/>
      <c r="U499" s="14">
        <v>0</v>
      </c>
      <c r="V499" s="19" t="s">
        <v>1415</v>
      </c>
      <c r="W499" s="19" t="s">
        <v>1416</v>
      </c>
      <c r="X499" s="14" t="s">
        <v>1415</v>
      </c>
    </row>
    <row r="500" spans="1:24" x14ac:dyDescent="0.25">
      <c r="A500" s="12" t="s">
        <v>1413</v>
      </c>
      <c r="B500" s="13" t="s">
        <v>1414</v>
      </c>
      <c r="C500" s="13" t="s">
        <v>1413</v>
      </c>
      <c r="D500" s="70" t="str">
        <f>HYPERLINK(Tabulka482433[[#This Row],[Sloupec2]],Tabulka482433[[#This Row],[Sloupec1]])</f>
        <v>SET water heater - 4 panels - A-Z WATER INV + CS CS6W-550MS SLV 550Wp - Steel plate tiles - Vertical</v>
      </c>
      <c r="E500" s="14">
        <v>600037</v>
      </c>
      <c r="F500" s="14">
        <v>0</v>
      </c>
      <c r="G500" s="15" t="s">
        <v>456</v>
      </c>
      <c r="H500" s="15" t="s">
        <v>456</v>
      </c>
      <c r="I500" s="15">
        <v>946.98</v>
      </c>
      <c r="J500" s="15" t="s">
        <v>456</v>
      </c>
      <c r="K500" s="15" t="s">
        <v>456</v>
      </c>
      <c r="L500" s="15" t="s">
        <v>456</v>
      </c>
      <c r="M500" s="16">
        <v>0</v>
      </c>
      <c r="N500" s="14"/>
      <c r="O500" s="14"/>
      <c r="P500" s="14"/>
      <c r="Q500" s="14"/>
      <c r="R500" s="17">
        <v>0</v>
      </c>
      <c r="S500" s="17"/>
      <c r="T500" s="18"/>
      <c r="U500" s="14">
        <v>0</v>
      </c>
      <c r="V500" s="19" t="s">
        <v>1417</v>
      </c>
      <c r="W500" s="19" t="s">
        <v>1418</v>
      </c>
      <c r="X500" s="14" t="s">
        <v>1417</v>
      </c>
    </row>
    <row r="501" spans="1:24" x14ac:dyDescent="0.25">
      <c r="A501" s="12" t="s">
        <v>1413</v>
      </c>
      <c r="B501" s="13" t="s">
        <v>1414</v>
      </c>
      <c r="C501" s="13" t="s">
        <v>1413</v>
      </c>
      <c r="D501" s="70" t="str">
        <f>HYPERLINK(Tabulka482433[[#This Row],[Sloupec2]],Tabulka482433[[#This Row],[Sloupec1]])</f>
        <v>SET water heater - 4 panels - A-Z WATER INV + CS CS6W-550MS SLV 550Wp - Plain tile roof - Vertical</v>
      </c>
      <c r="E501" s="14">
        <v>600038</v>
      </c>
      <c r="F501" s="14">
        <v>0</v>
      </c>
      <c r="G501" s="15" t="s">
        <v>456</v>
      </c>
      <c r="H501" s="15" t="s">
        <v>456</v>
      </c>
      <c r="I501" s="15">
        <v>886.9</v>
      </c>
      <c r="J501" s="15" t="s">
        <v>456</v>
      </c>
      <c r="K501" s="15" t="s">
        <v>456</v>
      </c>
      <c r="L501" s="15" t="s">
        <v>456</v>
      </c>
      <c r="M501" s="16">
        <v>0</v>
      </c>
      <c r="N501" s="14"/>
      <c r="O501" s="14"/>
      <c r="P501" s="14"/>
      <c r="Q501" s="14"/>
      <c r="R501" s="17">
        <v>0</v>
      </c>
      <c r="S501" s="17"/>
      <c r="T501" s="18"/>
      <c r="U501" s="14">
        <v>0</v>
      </c>
      <c r="V501" s="19" t="s">
        <v>1419</v>
      </c>
      <c r="W501" s="19" t="s">
        <v>1420</v>
      </c>
      <c r="X501" s="14" t="s">
        <v>1419</v>
      </c>
    </row>
    <row r="502" spans="1:24" x14ac:dyDescent="0.25">
      <c r="A502" s="12" t="s">
        <v>1413</v>
      </c>
      <c r="B502" s="13" t="s">
        <v>1414</v>
      </c>
      <c r="C502" s="13" t="s">
        <v>1413</v>
      </c>
      <c r="D502" s="70" t="str">
        <f>HYPERLINK(Tabulka482433[[#This Row],[Sloupec2]],Tabulka482433[[#This Row],[Sloupec1]])</f>
        <v>SET water heater - 4 panels - A-Z WATER INV + CS CS6W-550MS SLV 550Wp - Tiled roof - Vertical</v>
      </c>
      <c r="E502" s="14">
        <v>600039</v>
      </c>
      <c r="F502" s="14">
        <v>0</v>
      </c>
      <c r="G502" s="15" t="s">
        <v>456</v>
      </c>
      <c r="H502" s="15" t="s">
        <v>456</v>
      </c>
      <c r="I502" s="15">
        <v>912.41</v>
      </c>
      <c r="J502" s="15" t="s">
        <v>456</v>
      </c>
      <c r="K502" s="15" t="s">
        <v>456</v>
      </c>
      <c r="L502" s="15" t="s">
        <v>456</v>
      </c>
      <c r="M502" s="16">
        <v>0</v>
      </c>
      <c r="N502" s="14"/>
      <c r="O502" s="14"/>
      <c r="P502" s="14"/>
      <c r="Q502" s="14"/>
      <c r="R502" s="17">
        <v>0</v>
      </c>
      <c r="S502" s="17"/>
      <c r="T502" s="18"/>
      <c r="U502" s="14">
        <v>0</v>
      </c>
      <c r="V502" s="19" t="s">
        <v>1421</v>
      </c>
      <c r="W502" s="19" t="s">
        <v>1422</v>
      </c>
      <c r="X502" s="14" t="s">
        <v>1421</v>
      </c>
    </row>
    <row r="503" spans="1:24" x14ac:dyDescent="0.25">
      <c r="A503" s="12" t="s">
        <v>1413</v>
      </c>
      <c r="B503" s="13" t="s">
        <v>1414</v>
      </c>
      <c r="C503" s="13" t="s">
        <v>1413</v>
      </c>
      <c r="D503" s="70" t="str">
        <f>HYPERLINK(Tabulka482433[[#This Row],[Sloupec2]],Tabulka482433[[#This Row],[Sloupec1]])</f>
        <v>SET water heater - 4 panels - A-Z WATER INV + CS CS6W-550MS SLV 550Wp - Trapezoidal - Horizontal</v>
      </c>
      <c r="E503" s="14">
        <v>600040</v>
      </c>
      <c r="F503" s="14">
        <v>0</v>
      </c>
      <c r="G503" s="15" t="s">
        <v>456</v>
      </c>
      <c r="H503" s="15" t="s">
        <v>456</v>
      </c>
      <c r="I503" s="15">
        <v>800.92</v>
      </c>
      <c r="J503" s="15" t="s">
        <v>456</v>
      </c>
      <c r="K503" s="15" t="s">
        <v>456</v>
      </c>
      <c r="L503" s="15" t="s">
        <v>456</v>
      </c>
      <c r="M503" s="16">
        <v>0</v>
      </c>
      <c r="N503" s="14"/>
      <c r="O503" s="14"/>
      <c r="P503" s="14"/>
      <c r="Q503" s="14"/>
      <c r="R503" s="17">
        <v>0</v>
      </c>
      <c r="S503" s="17"/>
      <c r="T503" s="18"/>
      <c r="U503" s="14">
        <v>0</v>
      </c>
      <c r="V503" s="19" t="s">
        <v>1423</v>
      </c>
      <c r="W503" s="19" t="s">
        <v>1424</v>
      </c>
      <c r="X503" s="14" t="s">
        <v>1423</v>
      </c>
    </row>
    <row r="504" spans="1:24" x14ac:dyDescent="0.25">
      <c r="A504" s="12" t="s">
        <v>1413</v>
      </c>
      <c r="B504" s="13" t="s">
        <v>1414</v>
      </c>
      <c r="C504" s="13" t="s">
        <v>1413</v>
      </c>
      <c r="D504" s="70" t="str">
        <f>HYPERLINK(Tabulka482433[[#This Row],[Sloupec2]],Tabulka482433[[#This Row],[Sloupec1]])</f>
        <v>SET water heater - 4 panels - A-Z WATER INV + CS CS6W-550MS SLV 550Wp - Trapezoidal - Vertical</v>
      </c>
      <c r="E504" s="14">
        <v>600041</v>
      </c>
      <c r="F504" s="14">
        <v>0</v>
      </c>
      <c r="G504" s="15" t="s">
        <v>456</v>
      </c>
      <c r="H504" s="15" t="s">
        <v>456</v>
      </c>
      <c r="I504" s="15">
        <v>842.18</v>
      </c>
      <c r="J504" s="15" t="s">
        <v>456</v>
      </c>
      <c r="K504" s="15" t="s">
        <v>456</v>
      </c>
      <c r="L504" s="15" t="s">
        <v>456</v>
      </c>
      <c r="M504" s="16">
        <v>0</v>
      </c>
      <c r="N504" s="14"/>
      <c r="O504" s="14"/>
      <c r="P504" s="14"/>
      <c r="Q504" s="14"/>
      <c r="R504" s="17">
        <v>0</v>
      </c>
      <c r="S504" s="17"/>
      <c r="T504" s="18"/>
      <c r="U504" s="14">
        <v>0</v>
      </c>
      <c r="V504" s="19" t="s">
        <v>1425</v>
      </c>
      <c r="W504" s="19" t="s">
        <v>1426</v>
      </c>
      <c r="X504" s="14" t="s">
        <v>1425</v>
      </c>
    </row>
    <row r="505" spans="1:24" x14ac:dyDescent="0.25">
      <c r="A505" s="12" t="s">
        <v>1413</v>
      </c>
      <c r="B505" s="13" t="s">
        <v>1414</v>
      </c>
      <c r="C505" s="13" t="s">
        <v>1413</v>
      </c>
      <c r="D505" s="70" t="str">
        <f>HYPERLINK(Tabulka482433[[#This Row],[Sloupec2]],Tabulka482433[[#This Row],[Sloupec1]])</f>
        <v>SET water heater - 4 panels - A-Z WATER INV + CS CS6W-550MS SLV 550Wp - Corrugated roof - horizontal</v>
      </c>
      <c r="E505" s="14">
        <v>600042</v>
      </c>
      <c r="F505" s="14">
        <v>0</v>
      </c>
      <c r="G505" s="15" t="s">
        <v>456</v>
      </c>
      <c r="H505" s="15" t="s">
        <v>456</v>
      </c>
      <c r="I505" s="15">
        <v>881.78</v>
      </c>
      <c r="J505" s="15" t="s">
        <v>456</v>
      </c>
      <c r="K505" s="15" t="s">
        <v>456</v>
      </c>
      <c r="L505" s="15" t="s">
        <v>456</v>
      </c>
      <c r="M505" s="16">
        <v>0</v>
      </c>
      <c r="N505" s="14"/>
      <c r="O505" s="14"/>
      <c r="P505" s="14"/>
      <c r="Q505" s="14"/>
      <c r="R505" s="17">
        <v>0</v>
      </c>
      <c r="S505" s="17"/>
      <c r="T505" s="18"/>
      <c r="U505" s="14">
        <v>0</v>
      </c>
      <c r="V505" s="19" t="s">
        <v>1427</v>
      </c>
      <c r="W505" s="19" t="s">
        <v>1428</v>
      </c>
      <c r="X505" s="14" t="s">
        <v>1427</v>
      </c>
    </row>
    <row r="506" spans="1:24" x14ac:dyDescent="0.25">
      <c r="A506" s="12" t="s">
        <v>1429</v>
      </c>
      <c r="B506" s="13" t="s">
        <v>1430</v>
      </c>
      <c r="C506" s="13" t="s">
        <v>1429</v>
      </c>
      <c r="D506" s="70" t="str">
        <f>HYPERLINK(Tabulka482433[[#This Row],[Sloupec2]],Tabulka482433[[#This Row],[Sloupec1]])</f>
        <v>VDV SET 10 panels - Standing seam roof - Vertical mounting</v>
      </c>
      <c r="E506" s="14">
        <v>600001</v>
      </c>
      <c r="F506" s="14">
        <v>0</v>
      </c>
      <c r="G506" s="15" t="s">
        <v>456</v>
      </c>
      <c r="H506" s="15" t="s">
        <v>456</v>
      </c>
      <c r="I506" s="15">
        <v>535.25</v>
      </c>
      <c r="J506" s="15" t="s">
        <v>456</v>
      </c>
      <c r="K506" s="15" t="s">
        <v>456</v>
      </c>
      <c r="L506" s="15" t="s">
        <v>456</v>
      </c>
      <c r="M506" s="16">
        <v>0</v>
      </c>
      <c r="N506" s="14"/>
      <c r="O506" s="14"/>
      <c r="P506" s="14"/>
      <c r="Q506" s="14"/>
      <c r="R506" s="17">
        <v>0</v>
      </c>
      <c r="S506" s="17"/>
      <c r="T506" s="18"/>
      <c r="U506" s="14">
        <v>0</v>
      </c>
      <c r="V506" s="19" t="s">
        <v>1431</v>
      </c>
      <c r="W506" s="19" t="s">
        <v>1432</v>
      </c>
      <c r="X506" s="14" t="s">
        <v>1431</v>
      </c>
    </row>
    <row r="507" spans="1:24" x14ac:dyDescent="0.25">
      <c r="A507" s="12" t="s">
        <v>1429</v>
      </c>
      <c r="B507" s="13" t="s">
        <v>1430</v>
      </c>
      <c r="C507" s="13" t="s">
        <v>1429</v>
      </c>
      <c r="D507" s="70" t="str">
        <f>HYPERLINK(Tabulka482433[[#This Row],[Sloupec2]],Tabulka482433[[#This Row],[Sloupec1]])</f>
        <v>VDV SET 10 panels - Steel plate tiles - Vertical mounting</v>
      </c>
      <c r="E507" s="14">
        <v>600002</v>
      </c>
      <c r="F507" s="14">
        <v>0</v>
      </c>
      <c r="G507" s="15" t="s">
        <v>456</v>
      </c>
      <c r="H507" s="15" t="s">
        <v>456</v>
      </c>
      <c r="I507" s="15">
        <v>507.73</v>
      </c>
      <c r="J507" s="15" t="s">
        <v>456</v>
      </c>
      <c r="K507" s="15" t="s">
        <v>456</v>
      </c>
      <c r="L507" s="15" t="s">
        <v>456</v>
      </c>
      <c r="M507" s="16">
        <v>0</v>
      </c>
      <c r="N507" s="14"/>
      <c r="O507" s="14"/>
      <c r="P507" s="14"/>
      <c r="Q507" s="14"/>
      <c r="R507" s="17">
        <v>0</v>
      </c>
      <c r="S507" s="17"/>
      <c r="T507" s="18"/>
      <c r="U507" s="14">
        <v>0</v>
      </c>
      <c r="V507" s="19" t="s">
        <v>1433</v>
      </c>
      <c r="W507" s="19" t="s">
        <v>1434</v>
      </c>
      <c r="X507" s="14" t="s">
        <v>1433</v>
      </c>
    </row>
    <row r="508" spans="1:24" x14ac:dyDescent="0.25">
      <c r="A508" s="12" t="s">
        <v>1429</v>
      </c>
      <c r="B508" s="13" t="s">
        <v>1430</v>
      </c>
      <c r="C508" s="13" t="s">
        <v>1429</v>
      </c>
      <c r="D508" s="70" t="str">
        <f>HYPERLINK(Tabulka482433[[#This Row],[Sloupec2]],Tabulka482433[[#This Row],[Sloupec1]])</f>
        <v>VDV SET 10 panels - Plain tile roof - Vertical mounting</v>
      </c>
      <c r="E508" s="14">
        <v>600003</v>
      </c>
      <c r="F508" s="14">
        <v>0</v>
      </c>
      <c r="G508" s="15" t="s">
        <v>456</v>
      </c>
      <c r="H508" s="15" t="s">
        <v>456</v>
      </c>
      <c r="I508" s="15">
        <v>341.72</v>
      </c>
      <c r="J508" s="15" t="s">
        <v>456</v>
      </c>
      <c r="K508" s="15" t="s">
        <v>456</v>
      </c>
      <c r="L508" s="15" t="s">
        <v>456</v>
      </c>
      <c r="M508" s="16">
        <v>0</v>
      </c>
      <c r="N508" s="14"/>
      <c r="O508" s="14"/>
      <c r="P508" s="14"/>
      <c r="Q508" s="14"/>
      <c r="R508" s="17">
        <v>0</v>
      </c>
      <c r="S508" s="17"/>
      <c r="T508" s="18"/>
      <c r="U508" s="14">
        <v>0</v>
      </c>
      <c r="V508" s="19" t="s">
        <v>1435</v>
      </c>
      <c r="W508" s="19" t="s">
        <v>1436</v>
      </c>
      <c r="X508" s="14" t="s">
        <v>1435</v>
      </c>
    </row>
    <row r="509" spans="1:24" x14ac:dyDescent="0.25">
      <c r="A509" s="12" t="s">
        <v>1429</v>
      </c>
      <c r="B509" s="13" t="s">
        <v>1430</v>
      </c>
      <c r="C509" s="13" t="s">
        <v>1429</v>
      </c>
      <c r="D509" s="70" t="str">
        <f>HYPERLINK(Tabulka482433[[#This Row],[Sloupec2]],Tabulka482433[[#This Row],[Sloupec1]])</f>
        <v>VDV SET 10 panels - Tiled roof - Vertical mounting</v>
      </c>
      <c r="E509" s="14">
        <v>600004</v>
      </c>
      <c r="F509" s="14">
        <v>0</v>
      </c>
      <c r="G509" s="15" t="s">
        <v>456</v>
      </c>
      <c r="H509" s="15" t="s">
        <v>456</v>
      </c>
      <c r="I509" s="15">
        <v>375.65</v>
      </c>
      <c r="J509" s="15" t="s">
        <v>456</v>
      </c>
      <c r="K509" s="15" t="s">
        <v>456</v>
      </c>
      <c r="L509" s="15" t="s">
        <v>456</v>
      </c>
      <c r="M509" s="16">
        <v>0</v>
      </c>
      <c r="N509" s="14"/>
      <c r="O509" s="14"/>
      <c r="P509" s="14"/>
      <c r="Q509" s="14"/>
      <c r="R509" s="17">
        <v>0</v>
      </c>
      <c r="S509" s="17"/>
      <c r="T509" s="18"/>
      <c r="U509" s="14">
        <v>0</v>
      </c>
      <c r="V509" s="19" t="s">
        <v>1437</v>
      </c>
      <c r="W509" s="19" t="s">
        <v>1438</v>
      </c>
      <c r="X509" s="14" t="s">
        <v>1437</v>
      </c>
    </row>
    <row r="510" spans="1:24" x14ac:dyDescent="0.25">
      <c r="A510" s="12" t="s">
        <v>1429</v>
      </c>
      <c r="B510" s="13" t="s">
        <v>1430</v>
      </c>
      <c r="C510" s="13" t="s">
        <v>1429</v>
      </c>
      <c r="D510" s="70" t="str">
        <f>HYPERLINK(Tabulka482433[[#This Row],[Sloupec2]],Tabulka482433[[#This Row],[Sloupec1]])</f>
        <v>VDV SET 10 panels - Trapezoidal - Horizontal mounting</v>
      </c>
      <c r="E510" s="14">
        <v>600005</v>
      </c>
      <c r="F510" s="14">
        <v>0</v>
      </c>
      <c r="G510" s="15" t="s">
        <v>456</v>
      </c>
      <c r="H510" s="15" t="s">
        <v>456</v>
      </c>
      <c r="I510" s="15">
        <v>133.56</v>
      </c>
      <c r="J510" s="15" t="s">
        <v>456</v>
      </c>
      <c r="K510" s="15" t="s">
        <v>456</v>
      </c>
      <c r="L510" s="15" t="s">
        <v>456</v>
      </c>
      <c r="M510" s="16">
        <v>0</v>
      </c>
      <c r="N510" s="14"/>
      <c r="O510" s="14"/>
      <c r="P510" s="14"/>
      <c r="Q510" s="14"/>
      <c r="R510" s="17">
        <v>0</v>
      </c>
      <c r="S510" s="17"/>
      <c r="T510" s="18"/>
      <c r="U510" s="14">
        <v>0</v>
      </c>
      <c r="V510" s="19" t="s">
        <v>1439</v>
      </c>
      <c r="W510" s="19" t="s">
        <v>1440</v>
      </c>
      <c r="X510" s="14" t="s">
        <v>1439</v>
      </c>
    </row>
    <row r="511" spans="1:24" x14ac:dyDescent="0.25">
      <c r="A511" s="12" t="s">
        <v>1429</v>
      </c>
      <c r="B511" s="13" t="s">
        <v>1430</v>
      </c>
      <c r="C511" s="13" t="s">
        <v>1429</v>
      </c>
      <c r="D511" s="70" t="str">
        <f>HYPERLINK(Tabulka482433[[#This Row],[Sloupec2]],Tabulka482433[[#This Row],[Sloupec1]])</f>
        <v>VDV SET 10 panels - Trapezoidal - Vertical mounting</v>
      </c>
      <c r="E511" s="14">
        <v>600006</v>
      </c>
      <c r="F511" s="14">
        <v>0</v>
      </c>
      <c r="G511" s="15" t="s">
        <v>456</v>
      </c>
      <c r="H511" s="15" t="s">
        <v>456</v>
      </c>
      <c r="I511" s="15">
        <v>205.85</v>
      </c>
      <c r="J511" s="15" t="s">
        <v>456</v>
      </c>
      <c r="K511" s="15" t="s">
        <v>456</v>
      </c>
      <c r="L511" s="15" t="s">
        <v>456</v>
      </c>
      <c r="M511" s="16">
        <v>0</v>
      </c>
      <c r="N511" s="14"/>
      <c r="O511" s="14"/>
      <c r="P511" s="14"/>
      <c r="Q511" s="14"/>
      <c r="R511" s="17">
        <v>0</v>
      </c>
      <c r="S511" s="17"/>
      <c r="T511" s="18"/>
      <c r="U511" s="14">
        <v>0</v>
      </c>
      <c r="V511" s="19" t="s">
        <v>1441</v>
      </c>
      <c r="W511" s="19" t="s">
        <v>1442</v>
      </c>
      <c r="X511" s="14" t="s">
        <v>1441</v>
      </c>
    </row>
    <row r="512" spans="1:24" x14ac:dyDescent="0.25">
      <c r="A512" s="12" t="s">
        <v>1429</v>
      </c>
      <c r="B512" s="13" t="s">
        <v>1430</v>
      </c>
      <c r="C512" s="13" t="s">
        <v>1429</v>
      </c>
      <c r="D512" s="70" t="str">
        <f>HYPERLINK(Tabulka482433[[#This Row],[Sloupec2]],Tabulka482433[[#This Row],[Sloupec1]])</f>
        <v>VDV SET 10 panels - Corrugated roof - horizontal mounting</v>
      </c>
      <c r="E512" s="14">
        <v>600007</v>
      </c>
      <c r="F512" s="14">
        <v>0</v>
      </c>
      <c r="G512" s="15" t="s">
        <v>456</v>
      </c>
      <c r="H512" s="15" t="s">
        <v>456</v>
      </c>
      <c r="I512" s="15">
        <v>333.74</v>
      </c>
      <c r="J512" s="15" t="s">
        <v>456</v>
      </c>
      <c r="K512" s="15" t="s">
        <v>456</v>
      </c>
      <c r="L512" s="15" t="s">
        <v>456</v>
      </c>
      <c r="M512" s="16">
        <v>0</v>
      </c>
      <c r="N512" s="14"/>
      <c r="O512" s="14"/>
      <c r="P512" s="14"/>
      <c r="Q512" s="14"/>
      <c r="R512" s="17">
        <v>0</v>
      </c>
      <c r="S512" s="17"/>
      <c r="T512" s="18"/>
      <c r="U512" s="14">
        <v>0</v>
      </c>
      <c r="V512" s="19" t="s">
        <v>1443</v>
      </c>
      <c r="W512" s="19" t="s">
        <v>1444</v>
      </c>
      <c r="X512" s="14" t="s">
        <v>1443</v>
      </c>
    </row>
    <row r="513" spans="1:24" x14ac:dyDescent="0.25">
      <c r="A513" s="12" t="s">
        <v>1429</v>
      </c>
      <c r="B513" s="13" t="s">
        <v>1430</v>
      </c>
      <c r="C513" s="13" t="s">
        <v>1429</v>
      </c>
      <c r="D513" s="70" t="str">
        <f>HYPERLINK(Tabulka482433[[#This Row],[Sloupec2]],Tabulka482433[[#This Row],[Sloupec1]])</f>
        <v>VDV SET 14 panels - Standing seam roof - Vertical mounting</v>
      </c>
      <c r="E513" s="14">
        <v>600008</v>
      </c>
      <c r="F513" s="14">
        <v>0</v>
      </c>
      <c r="G513" s="15" t="s">
        <v>456</v>
      </c>
      <c r="H513" s="15" t="s">
        <v>456</v>
      </c>
      <c r="I513" s="15">
        <v>793.67</v>
      </c>
      <c r="J513" s="15" t="s">
        <v>456</v>
      </c>
      <c r="K513" s="15" t="s">
        <v>456</v>
      </c>
      <c r="L513" s="15" t="s">
        <v>456</v>
      </c>
      <c r="M513" s="16">
        <v>0</v>
      </c>
      <c r="N513" s="14"/>
      <c r="O513" s="14"/>
      <c r="P513" s="14"/>
      <c r="Q513" s="14"/>
      <c r="R513" s="17">
        <v>0</v>
      </c>
      <c r="S513" s="17"/>
      <c r="T513" s="18"/>
      <c r="U513" s="14">
        <v>0</v>
      </c>
      <c r="V513" s="19" t="s">
        <v>1445</v>
      </c>
      <c r="W513" s="19" t="s">
        <v>1446</v>
      </c>
      <c r="X513" s="14" t="s">
        <v>1445</v>
      </c>
    </row>
    <row r="514" spans="1:24" x14ac:dyDescent="0.25">
      <c r="A514" s="12" t="s">
        <v>1429</v>
      </c>
      <c r="B514" s="13" t="s">
        <v>1430</v>
      </c>
      <c r="C514" s="13" t="s">
        <v>1429</v>
      </c>
      <c r="D514" s="70" t="str">
        <f>HYPERLINK(Tabulka482433[[#This Row],[Sloupec2]],Tabulka482433[[#This Row],[Sloupec1]])</f>
        <v>VDV SET 14 panels - Steel plate tiles - Vertical mounting</v>
      </c>
      <c r="E514" s="14">
        <v>600009</v>
      </c>
      <c r="F514" s="14">
        <v>0</v>
      </c>
      <c r="G514" s="15" t="s">
        <v>456</v>
      </c>
      <c r="H514" s="15" t="s">
        <v>456</v>
      </c>
      <c r="I514" s="15">
        <v>420.64</v>
      </c>
      <c r="J514" s="15" t="s">
        <v>456</v>
      </c>
      <c r="K514" s="15" t="s">
        <v>456</v>
      </c>
      <c r="L514" s="15" t="s">
        <v>456</v>
      </c>
      <c r="M514" s="16">
        <v>0</v>
      </c>
      <c r="N514" s="14"/>
      <c r="O514" s="14"/>
      <c r="P514" s="14"/>
      <c r="Q514" s="14"/>
      <c r="R514" s="17">
        <v>0</v>
      </c>
      <c r="S514" s="17"/>
      <c r="T514" s="18"/>
      <c r="U514" s="14">
        <v>0</v>
      </c>
      <c r="V514" s="19" t="s">
        <v>1447</v>
      </c>
      <c r="W514" s="19" t="s">
        <v>1448</v>
      </c>
      <c r="X514" s="14" t="s">
        <v>1447</v>
      </c>
    </row>
    <row r="515" spans="1:24" x14ac:dyDescent="0.25">
      <c r="A515" s="12" t="s">
        <v>1429</v>
      </c>
      <c r="B515" s="13" t="s">
        <v>1430</v>
      </c>
      <c r="C515" s="13" t="s">
        <v>1429</v>
      </c>
      <c r="D515" s="70" t="str">
        <f>HYPERLINK(Tabulka482433[[#This Row],[Sloupec2]],Tabulka482433[[#This Row],[Sloupec1]])</f>
        <v>VDV SET 14 panels - Plain tile roof - Vertical mounting</v>
      </c>
      <c r="E515" s="14">
        <v>600010</v>
      </c>
      <c r="F515" s="14">
        <v>0</v>
      </c>
      <c r="G515" s="15" t="s">
        <v>456</v>
      </c>
      <c r="H515" s="15" t="s">
        <v>456</v>
      </c>
      <c r="I515" s="15">
        <v>434.98</v>
      </c>
      <c r="J515" s="15" t="s">
        <v>456</v>
      </c>
      <c r="K515" s="15" t="s">
        <v>456</v>
      </c>
      <c r="L515" s="15" t="s">
        <v>456</v>
      </c>
      <c r="M515" s="16">
        <v>0</v>
      </c>
      <c r="N515" s="14"/>
      <c r="O515" s="14"/>
      <c r="P515" s="14"/>
      <c r="Q515" s="14"/>
      <c r="R515" s="17">
        <v>0</v>
      </c>
      <c r="S515" s="17"/>
      <c r="T515" s="18"/>
      <c r="U515" s="14">
        <v>0</v>
      </c>
      <c r="V515" s="19" t="s">
        <v>1449</v>
      </c>
      <c r="W515" s="19" t="s">
        <v>1450</v>
      </c>
      <c r="X515" s="14" t="s">
        <v>1449</v>
      </c>
    </row>
    <row r="516" spans="1:24" x14ac:dyDescent="0.25">
      <c r="A516" s="12" t="s">
        <v>1429</v>
      </c>
      <c r="B516" s="13" t="s">
        <v>1430</v>
      </c>
      <c r="C516" s="13" t="s">
        <v>1429</v>
      </c>
      <c r="D516" s="70" t="str">
        <f>HYPERLINK(Tabulka482433[[#This Row],[Sloupec2]],Tabulka482433[[#This Row],[Sloupec1]])</f>
        <v>VDV SET 14 panels - Tiled roof - Vertical mounting</v>
      </c>
      <c r="E516" s="14">
        <v>600011</v>
      </c>
      <c r="F516" s="14">
        <v>0</v>
      </c>
      <c r="G516" s="15" t="s">
        <v>456</v>
      </c>
      <c r="H516" s="15" t="s">
        <v>456</v>
      </c>
      <c r="I516" s="15">
        <v>505.65</v>
      </c>
      <c r="J516" s="15" t="s">
        <v>456</v>
      </c>
      <c r="K516" s="15" t="s">
        <v>456</v>
      </c>
      <c r="L516" s="15" t="s">
        <v>456</v>
      </c>
      <c r="M516" s="16">
        <v>0</v>
      </c>
      <c r="N516" s="14"/>
      <c r="O516" s="14"/>
      <c r="P516" s="14"/>
      <c r="Q516" s="14"/>
      <c r="R516" s="17">
        <v>0</v>
      </c>
      <c r="S516" s="17"/>
      <c r="T516" s="18"/>
      <c r="U516" s="14">
        <v>0</v>
      </c>
      <c r="V516" s="19" t="s">
        <v>1451</v>
      </c>
      <c r="W516" s="19" t="s">
        <v>1452</v>
      </c>
      <c r="X516" s="14" t="s">
        <v>1451</v>
      </c>
    </row>
    <row r="517" spans="1:24" x14ac:dyDescent="0.25">
      <c r="A517" s="12" t="s">
        <v>1429</v>
      </c>
      <c r="B517" s="13" t="s">
        <v>1430</v>
      </c>
      <c r="C517" s="13" t="s">
        <v>1429</v>
      </c>
      <c r="D517" s="70" t="str">
        <f>HYPERLINK(Tabulka482433[[#This Row],[Sloupec2]],Tabulka482433[[#This Row],[Sloupec1]])</f>
        <v>VDV SET 14 panels - Trapezoidal - Horizontal mounting</v>
      </c>
      <c r="E517" s="14">
        <v>600012</v>
      </c>
      <c r="F517" s="14">
        <v>0</v>
      </c>
      <c r="G517" s="15" t="s">
        <v>456</v>
      </c>
      <c r="H517" s="15" t="s">
        <v>456</v>
      </c>
      <c r="I517" s="15">
        <v>172.08</v>
      </c>
      <c r="J517" s="15" t="s">
        <v>456</v>
      </c>
      <c r="K517" s="15" t="s">
        <v>456</v>
      </c>
      <c r="L517" s="15" t="s">
        <v>456</v>
      </c>
      <c r="M517" s="16">
        <v>0</v>
      </c>
      <c r="N517" s="14"/>
      <c r="O517" s="14"/>
      <c r="P517" s="14"/>
      <c r="Q517" s="14"/>
      <c r="R517" s="17">
        <v>0</v>
      </c>
      <c r="S517" s="17"/>
      <c r="T517" s="18"/>
      <c r="U517" s="14">
        <v>0</v>
      </c>
      <c r="V517" s="19" t="s">
        <v>1453</v>
      </c>
      <c r="W517" s="19" t="s">
        <v>1454</v>
      </c>
      <c r="X517" s="14" t="s">
        <v>1453</v>
      </c>
    </row>
    <row r="518" spans="1:24" x14ac:dyDescent="0.25">
      <c r="A518" s="12" t="s">
        <v>1429</v>
      </c>
      <c r="B518" s="13" t="s">
        <v>1430</v>
      </c>
      <c r="C518" s="13" t="s">
        <v>1429</v>
      </c>
      <c r="D518" s="70" t="str">
        <f>HYPERLINK(Tabulka482433[[#This Row],[Sloupec2]],Tabulka482433[[#This Row],[Sloupec1]])</f>
        <v>VDV SET 14 panels - Trapezoidal - Vertical mounting</v>
      </c>
      <c r="E518" s="14">
        <v>600013</v>
      </c>
      <c r="F518" s="14">
        <v>0</v>
      </c>
      <c r="G518" s="15" t="s">
        <v>456</v>
      </c>
      <c r="H518" s="15" t="s">
        <v>456</v>
      </c>
      <c r="I518" s="15">
        <v>287.12</v>
      </c>
      <c r="J518" s="15" t="s">
        <v>456</v>
      </c>
      <c r="K518" s="15" t="s">
        <v>456</v>
      </c>
      <c r="L518" s="15" t="s">
        <v>456</v>
      </c>
      <c r="M518" s="16">
        <v>0</v>
      </c>
      <c r="N518" s="14"/>
      <c r="O518" s="14"/>
      <c r="P518" s="14"/>
      <c r="Q518" s="14"/>
      <c r="R518" s="17">
        <v>0</v>
      </c>
      <c r="S518" s="17"/>
      <c r="T518" s="18"/>
      <c r="U518" s="14">
        <v>0</v>
      </c>
      <c r="V518" s="19" t="s">
        <v>1455</v>
      </c>
      <c r="W518" s="19" t="s">
        <v>1456</v>
      </c>
      <c r="X518" s="14" t="s">
        <v>1455</v>
      </c>
    </row>
    <row r="519" spans="1:24" x14ac:dyDescent="0.25">
      <c r="A519" s="12" t="s">
        <v>1429</v>
      </c>
      <c r="B519" s="13" t="s">
        <v>1430</v>
      </c>
      <c r="C519" s="13" t="s">
        <v>1429</v>
      </c>
      <c r="D519" s="70" t="str">
        <f>HYPERLINK(Tabulka482433[[#This Row],[Sloupec2]],Tabulka482433[[#This Row],[Sloupec1]])</f>
        <v>VDV SET 14 panels - Corrugated roof - horizontal mounting</v>
      </c>
      <c r="E519" s="14">
        <v>600014</v>
      </c>
      <c r="F519" s="14">
        <v>0</v>
      </c>
      <c r="G519" s="15" t="s">
        <v>456</v>
      </c>
      <c r="H519" s="15" t="s">
        <v>456</v>
      </c>
      <c r="I519" s="15">
        <v>500.86</v>
      </c>
      <c r="J519" s="15" t="s">
        <v>456</v>
      </c>
      <c r="K519" s="15" t="s">
        <v>456</v>
      </c>
      <c r="L519" s="15" t="s">
        <v>456</v>
      </c>
      <c r="M519" s="16">
        <v>0</v>
      </c>
      <c r="N519" s="14"/>
      <c r="O519" s="14"/>
      <c r="P519" s="14"/>
      <c r="Q519" s="14"/>
      <c r="R519" s="17">
        <v>0</v>
      </c>
      <c r="S519" s="17"/>
      <c r="T519" s="18"/>
      <c r="U519" s="14">
        <v>0</v>
      </c>
      <c r="V519" s="19" t="s">
        <v>1457</v>
      </c>
      <c r="W519" s="19" t="s">
        <v>1458</v>
      </c>
      <c r="X519" s="14" t="s">
        <v>1457</v>
      </c>
    </row>
    <row r="520" spans="1:24" x14ac:dyDescent="0.25">
      <c r="A520" s="12" t="s">
        <v>1429</v>
      </c>
      <c r="B520" s="13" t="s">
        <v>1430</v>
      </c>
      <c r="C520" s="13" t="s">
        <v>1429</v>
      </c>
      <c r="D520" s="70" t="str">
        <f>HYPERLINK(Tabulka482433[[#This Row],[Sloupec2]],Tabulka482433[[#This Row],[Sloupec1]])</f>
        <v>VDV SET 22 panels - Standing seam roof - Vertical mounting</v>
      </c>
      <c r="E520" s="14">
        <v>600015</v>
      </c>
      <c r="F520" s="14">
        <v>0</v>
      </c>
      <c r="G520" s="15" t="s">
        <v>456</v>
      </c>
      <c r="H520" s="15" t="s">
        <v>456</v>
      </c>
      <c r="I520" s="15">
        <v>1125.6300000000001</v>
      </c>
      <c r="J520" s="15" t="s">
        <v>456</v>
      </c>
      <c r="K520" s="15" t="s">
        <v>456</v>
      </c>
      <c r="L520" s="15" t="s">
        <v>456</v>
      </c>
      <c r="M520" s="16">
        <v>0</v>
      </c>
      <c r="N520" s="14"/>
      <c r="O520" s="14"/>
      <c r="P520" s="14"/>
      <c r="Q520" s="14"/>
      <c r="R520" s="17">
        <v>0</v>
      </c>
      <c r="S520" s="17"/>
      <c r="T520" s="18"/>
      <c r="U520" s="14">
        <v>0</v>
      </c>
      <c r="V520" s="19" t="s">
        <v>1459</v>
      </c>
      <c r="W520" s="19" t="s">
        <v>1460</v>
      </c>
      <c r="X520" s="14" t="s">
        <v>1459</v>
      </c>
    </row>
    <row r="521" spans="1:24" x14ac:dyDescent="0.25">
      <c r="A521" s="12" t="s">
        <v>1429</v>
      </c>
      <c r="B521" s="13" t="s">
        <v>1430</v>
      </c>
      <c r="C521" s="13" t="s">
        <v>1429</v>
      </c>
      <c r="D521" s="70" t="str">
        <f>HYPERLINK(Tabulka482433[[#This Row],[Sloupec2]],Tabulka482433[[#This Row],[Sloupec1]])</f>
        <v>VDV SET 22 panels - Steel plate tiles - Vertical mounting</v>
      </c>
      <c r="E521" s="14">
        <v>600016</v>
      </c>
      <c r="F521" s="14">
        <v>0</v>
      </c>
      <c r="G521" s="15" t="s">
        <v>456</v>
      </c>
      <c r="H521" s="15" t="s">
        <v>456</v>
      </c>
      <c r="I521" s="15">
        <v>607.37</v>
      </c>
      <c r="J521" s="15" t="s">
        <v>456</v>
      </c>
      <c r="K521" s="15" t="s">
        <v>456</v>
      </c>
      <c r="L521" s="15" t="s">
        <v>456</v>
      </c>
      <c r="M521" s="16">
        <v>0</v>
      </c>
      <c r="N521" s="14"/>
      <c r="O521" s="14"/>
      <c r="P521" s="14"/>
      <c r="Q521" s="14"/>
      <c r="R521" s="17">
        <v>0</v>
      </c>
      <c r="S521" s="17"/>
      <c r="T521" s="18"/>
      <c r="U521" s="14">
        <v>0</v>
      </c>
      <c r="V521" s="19" t="s">
        <v>1461</v>
      </c>
      <c r="W521" s="19" t="s">
        <v>1462</v>
      </c>
      <c r="X521" s="14" t="s">
        <v>1461</v>
      </c>
    </row>
    <row r="522" spans="1:24" x14ac:dyDescent="0.25">
      <c r="A522" s="12" t="s">
        <v>1429</v>
      </c>
      <c r="B522" s="13" t="s">
        <v>1430</v>
      </c>
      <c r="C522" s="13" t="s">
        <v>1429</v>
      </c>
      <c r="D522" s="70" t="str">
        <f>HYPERLINK(Tabulka482433[[#This Row],[Sloupec2]],Tabulka482433[[#This Row],[Sloupec1]])</f>
        <v>VDV SET 22 panels - Plain tile roof - Vertical mounting</v>
      </c>
      <c r="E522" s="14">
        <v>600017</v>
      </c>
      <c r="F522" s="14">
        <v>0</v>
      </c>
      <c r="G522" s="15" t="s">
        <v>456</v>
      </c>
      <c r="H522" s="15" t="s">
        <v>456</v>
      </c>
      <c r="I522" s="15">
        <v>633.69000000000005</v>
      </c>
      <c r="J522" s="15" t="s">
        <v>456</v>
      </c>
      <c r="K522" s="15" t="s">
        <v>456</v>
      </c>
      <c r="L522" s="15" t="s">
        <v>456</v>
      </c>
      <c r="M522" s="16">
        <v>0</v>
      </c>
      <c r="N522" s="14"/>
      <c r="O522" s="14"/>
      <c r="P522" s="14"/>
      <c r="Q522" s="14"/>
      <c r="R522" s="17">
        <v>0</v>
      </c>
      <c r="S522" s="17"/>
      <c r="T522" s="18"/>
      <c r="U522" s="14">
        <v>0</v>
      </c>
      <c r="V522" s="19" t="s">
        <v>1463</v>
      </c>
      <c r="W522" s="19" t="s">
        <v>1464</v>
      </c>
      <c r="X522" s="14" t="s">
        <v>1463</v>
      </c>
    </row>
    <row r="523" spans="1:24" x14ac:dyDescent="0.25">
      <c r="A523" s="12" t="s">
        <v>1429</v>
      </c>
      <c r="B523" s="13" t="s">
        <v>1430</v>
      </c>
      <c r="C523" s="13" t="s">
        <v>1429</v>
      </c>
      <c r="D523" s="70" t="str">
        <f>HYPERLINK(Tabulka482433[[#This Row],[Sloupec2]],Tabulka482433[[#This Row],[Sloupec1]])</f>
        <v>VDV SET 22 panels - Tiled roof - Vertical mounting</v>
      </c>
      <c r="E523" s="14">
        <v>600018</v>
      </c>
      <c r="F523" s="14">
        <v>0</v>
      </c>
      <c r="G523" s="15" t="s">
        <v>456</v>
      </c>
      <c r="H523" s="15" t="s">
        <v>456</v>
      </c>
      <c r="I523" s="15">
        <v>729.69</v>
      </c>
      <c r="J523" s="15" t="s">
        <v>456</v>
      </c>
      <c r="K523" s="15" t="s">
        <v>456</v>
      </c>
      <c r="L523" s="15" t="s">
        <v>456</v>
      </c>
      <c r="M523" s="16">
        <v>0</v>
      </c>
      <c r="N523" s="14"/>
      <c r="O523" s="14"/>
      <c r="P523" s="14"/>
      <c r="Q523" s="14"/>
      <c r="R523" s="17">
        <v>0</v>
      </c>
      <c r="S523" s="17"/>
      <c r="T523" s="18"/>
      <c r="U523" s="14">
        <v>0</v>
      </c>
      <c r="V523" s="19" t="s">
        <v>1465</v>
      </c>
      <c r="W523" s="19" t="s">
        <v>1466</v>
      </c>
      <c r="X523" s="14" t="s">
        <v>1465</v>
      </c>
    </row>
    <row r="524" spans="1:24" x14ac:dyDescent="0.25">
      <c r="A524" s="12" t="s">
        <v>1429</v>
      </c>
      <c r="B524" s="13" t="s">
        <v>1430</v>
      </c>
      <c r="C524" s="13" t="s">
        <v>1429</v>
      </c>
      <c r="D524" s="70" t="str">
        <f>HYPERLINK(Tabulka482433[[#This Row],[Sloupec2]],Tabulka482433[[#This Row],[Sloupec1]])</f>
        <v>VDV SET 22 panels - Trapezoidal - Horizontal mounting</v>
      </c>
      <c r="E524" s="14">
        <v>600019</v>
      </c>
      <c r="F524" s="14">
        <v>0</v>
      </c>
      <c r="G524" s="15" t="s">
        <v>456</v>
      </c>
      <c r="H524" s="15" t="s">
        <v>456</v>
      </c>
      <c r="I524" s="15">
        <v>253.42</v>
      </c>
      <c r="J524" s="15" t="s">
        <v>456</v>
      </c>
      <c r="K524" s="15" t="s">
        <v>456</v>
      </c>
      <c r="L524" s="15" t="s">
        <v>456</v>
      </c>
      <c r="M524" s="16">
        <v>0</v>
      </c>
      <c r="N524" s="14"/>
      <c r="O524" s="14"/>
      <c r="P524" s="14"/>
      <c r="Q524" s="14"/>
      <c r="R524" s="17">
        <v>0</v>
      </c>
      <c r="S524" s="17"/>
      <c r="T524" s="18"/>
      <c r="U524" s="14">
        <v>0</v>
      </c>
      <c r="V524" s="19" t="s">
        <v>1467</v>
      </c>
      <c r="W524" s="19" t="s">
        <v>1468</v>
      </c>
      <c r="X524" s="14" t="s">
        <v>1467</v>
      </c>
    </row>
    <row r="525" spans="1:24" x14ac:dyDescent="0.25">
      <c r="A525" s="12" t="s">
        <v>1429</v>
      </c>
      <c r="B525" s="13" t="s">
        <v>1430</v>
      </c>
      <c r="C525" s="13" t="s">
        <v>1429</v>
      </c>
      <c r="D525" s="70" t="str">
        <f>HYPERLINK(Tabulka482433[[#This Row],[Sloupec2]],Tabulka482433[[#This Row],[Sloupec1]])</f>
        <v>VDV SET 22 panels - Trapezoidal - Vertical mounting</v>
      </c>
      <c r="E525" s="14">
        <v>600020</v>
      </c>
      <c r="F525" s="14">
        <v>0</v>
      </c>
      <c r="G525" s="15" t="s">
        <v>456</v>
      </c>
      <c r="H525" s="15" t="s">
        <v>456</v>
      </c>
      <c r="I525" s="15">
        <v>405.07</v>
      </c>
      <c r="J525" s="15" t="s">
        <v>456</v>
      </c>
      <c r="K525" s="15" t="s">
        <v>456</v>
      </c>
      <c r="L525" s="15" t="s">
        <v>456</v>
      </c>
      <c r="M525" s="16">
        <v>0</v>
      </c>
      <c r="N525" s="14"/>
      <c r="O525" s="14"/>
      <c r="P525" s="14"/>
      <c r="Q525" s="14"/>
      <c r="R525" s="17">
        <v>0</v>
      </c>
      <c r="S525" s="17"/>
      <c r="T525" s="18"/>
      <c r="U525" s="14">
        <v>0</v>
      </c>
      <c r="V525" s="19" t="s">
        <v>1469</v>
      </c>
      <c r="W525" s="19" t="s">
        <v>1470</v>
      </c>
      <c r="X525" s="14" t="s">
        <v>1469</v>
      </c>
    </row>
    <row r="526" spans="1:24" x14ac:dyDescent="0.25">
      <c r="A526" s="12" t="s">
        <v>1429</v>
      </c>
      <c r="B526" s="13" t="s">
        <v>1430</v>
      </c>
      <c r="C526" s="13" t="s">
        <v>1429</v>
      </c>
      <c r="D526" s="70" t="str">
        <f>HYPERLINK(Tabulka482433[[#This Row],[Sloupec2]],Tabulka482433[[#This Row],[Sloupec1]])</f>
        <v>VDV SET 22 panels - Corrugated roof - horizontal mounting</v>
      </c>
      <c r="E526" s="14">
        <v>600021</v>
      </c>
      <c r="F526" s="14">
        <v>0</v>
      </c>
      <c r="G526" s="15" t="s">
        <v>456</v>
      </c>
      <c r="H526" s="15" t="s">
        <v>456</v>
      </c>
      <c r="I526" s="15">
        <v>727.05</v>
      </c>
      <c r="J526" s="15" t="s">
        <v>456</v>
      </c>
      <c r="K526" s="15" t="s">
        <v>456</v>
      </c>
      <c r="L526" s="15" t="s">
        <v>456</v>
      </c>
      <c r="M526" s="16">
        <v>0</v>
      </c>
      <c r="N526" s="14"/>
      <c r="O526" s="14"/>
      <c r="P526" s="14"/>
      <c r="Q526" s="14"/>
      <c r="R526" s="17">
        <v>0</v>
      </c>
      <c r="S526" s="17"/>
      <c r="T526" s="18"/>
      <c r="U526" s="14">
        <v>0</v>
      </c>
      <c r="V526" s="19" t="s">
        <v>1471</v>
      </c>
      <c r="W526" s="19" t="s">
        <v>1472</v>
      </c>
      <c r="X526" s="14" t="s">
        <v>1471</v>
      </c>
    </row>
    <row r="527" spans="1:24" x14ac:dyDescent="0.25">
      <c r="A527" s="12" t="s">
        <v>1473</v>
      </c>
      <c r="B527" s="13" t="s">
        <v>1474</v>
      </c>
      <c r="C527" s="13" t="s">
        <v>1473</v>
      </c>
      <c r="D527" s="70" t="str">
        <f>HYPERLINK(Tabulka482433[[#This Row],[Sloupec2]],Tabulka482433[[#This Row],[Sloupec1]])</f>
        <v>Dispatch management - RTU switchboard incl. FVE + 10 hours of projection</v>
      </c>
      <c r="E527" s="14">
        <v>920036</v>
      </c>
      <c r="F527" s="14">
        <v>0</v>
      </c>
      <c r="G527" s="15" t="s">
        <v>456</v>
      </c>
      <c r="H527" s="15" t="s">
        <v>456</v>
      </c>
      <c r="I527" s="15">
        <v>7757.94</v>
      </c>
      <c r="J527" s="15" t="s">
        <v>456</v>
      </c>
      <c r="K527" s="15" t="s">
        <v>456</v>
      </c>
      <c r="L527" s="15" t="s">
        <v>456</v>
      </c>
      <c r="M527" s="16">
        <v>1</v>
      </c>
      <c r="N527" s="14"/>
      <c r="O527" s="14"/>
      <c r="P527" s="14"/>
      <c r="Q527" s="14"/>
      <c r="R527" s="17">
        <v>0</v>
      </c>
      <c r="S527" s="17"/>
      <c r="T527" s="18"/>
      <c r="U527" s="14">
        <v>0</v>
      </c>
      <c r="V527" s="19" t="s">
        <v>1475</v>
      </c>
      <c r="W527" s="19" t="s">
        <v>1476</v>
      </c>
      <c r="X527" s="14" t="s">
        <v>1477</v>
      </c>
    </row>
    <row r="528" spans="1:24" x14ac:dyDescent="0.25">
      <c r="A528" s="12" t="s">
        <v>1473</v>
      </c>
      <c r="B528" s="13" t="s">
        <v>1474</v>
      </c>
      <c r="C528" s="13" t="s">
        <v>1473</v>
      </c>
      <c r="D528" s="70" t="str">
        <f>HYPERLINK(Tabulka482433[[#This Row],[Sloupec2]],Tabulka482433[[#This Row],[Sloupec1]])</f>
        <v>Dispatch control - sub switchboard</v>
      </c>
      <c r="E528" s="14">
        <v>920037</v>
      </c>
      <c r="F528" s="14">
        <v>0</v>
      </c>
      <c r="G528" s="15" t="s">
        <v>456</v>
      </c>
      <c r="H528" s="15" t="s">
        <v>456</v>
      </c>
      <c r="I528" s="15">
        <v>2878.19</v>
      </c>
      <c r="J528" s="15" t="s">
        <v>456</v>
      </c>
      <c r="K528" s="15" t="s">
        <v>456</v>
      </c>
      <c r="L528" s="15" t="s">
        <v>456</v>
      </c>
      <c r="M528" s="16">
        <v>0</v>
      </c>
      <c r="N528" s="14"/>
      <c r="O528" s="14"/>
      <c r="P528" s="14"/>
      <c r="Q528" s="14"/>
      <c r="R528" s="17">
        <v>0</v>
      </c>
      <c r="S528" s="17"/>
      <c r="T528" s="18"/>
      <c r="U528" s="14">
        <v>0</v>
      </c>
      <c r="V528" s="19" t="s">
        <v>1478</v>
      </c>
      <c r="W528" s="19" t="s">
        <v>1479</v>
      </c>
      <c r="X528" s="14" t="s">
        <v>1480</v>
      </c>
    </row>
    <row r="529" spans="1:24" x14ac:dyDescent="0.25">
      <c r="A529" s="12" t="s">
        <v>1473</v>
      </c>
      <c r="B529" s="13" t="s">
        <v>1474</v>
      </c>
      <c r="C529" s="13" t="s">
        <v>1473</v>
      </c>
      <c r="D529" s="70" t="str">
        <f>HYPERLINK(Tabulka482433[[#This Row],[Sloupec2]],Tabulka482433[[#This Row],[Sloupec1]])</f>
        <v>Dispatcher control - digital panel multimeter PLA33RXEDL</v>
      </c>
      <c r="E529" s="14">
        <v>920038</v>
      </c>
      <c r="F529" s="14">
        <v>0</v>
      </c>
      <c r="G529" s="15" t="s">
        <v>456</v>
      </c>
      <c r="H529" s="15" t="s">
        <v>456</v>
      </c>
      <c r="I529" s="15">
        <v>821.43</v>
      </c>
      <c r="J529" s="15" t="s">
        <v>456</v>
      </c>
      <c r="K529" s="15" t="s">
        <v>456</v>
      </c>
      <c r="L529" s="15" t="s">
        <v>456</v>
      </c>
      <c r="M529" s="16">
        <v>0</v>
      </c>
      <c r="N529" s="14"/>
      <c r="O529" s="14"/>
      <c r="P529" s="14"/>
      <c r="Q529" s="14"/>
      <c r="R529" s="17">
        <v>0</v>
      </c>
      <c r="S529" s="17"/>
      <c r="T529" s="18"/>
      <c r="U529" s="14">
        <v>0</v>
      </c>
      <c r="V529" s="19" t="s">
        <v>1481</v>
      </c>
      <c r="W529" s="19" t="s">
        <v>1482</v>
      </c>
      <c r="X529" s="14" t="s">
        <v>1483</v>
      </c>
    </row>
    <row r="530" spans="1:24" x14ac:dyDescent="0.25">
      <c r="A530" s="12" t="s">
        <v>1473</v>
      </c>
      <c r="B530" s="13" t="s">
        <v>1474</v>
      </c>
      <c r="C530" s="13" t="s">
        <v>1473</v>
      </c>
      <c r="D530" s="70" t="str">
        <f>HYPERLINK(Tabulka482433[[#This Row],[Sloupec2]],Tabulka482433[[#This Row],[Sloupec1]])</f>
        <v>Dispatch management - Design work (optional) - control and possible comments on project documentation</v>
      </c>
      <c r="E530" s="14">
        <v>920039</v>
      </c>
      <c r="F530" s="14">
        <v>0</v>
      </c>
      <c r="G530" s="15" t="s">
        <v>456</v>
      </c>
      <c r="H530" s="15" t="s">
        <v>456</v>
      </c>
      <c r="I530" s="15">
        <v>1523.89</v>
      </c>
      <c r="J530" s="15" t="s">
        <v>456</v>
      </c>
      <c r="K530" s="15" t="s">
        <v>456</v>
      </c>
      <c r="L530" s="15" t="s">
        <v>456</v>
      </c>
      <c r="M530" s="16">
        <v>1</v>
      </c>
      <c r="N530" s="14"/>
      <c r="O530" s="14"/>
      <c r="P530" s="14"/>
      <c r="Q530" s="14"/>
      <c r="R530" s="17">
        <v>0</v>
      </c>
      <c r="S530" s="17"/>
      <c r="T530" s="18"/>
      <c r="U530" s="14">
        <v>0</v>
      </c>
      <c r="V530" s="19" t="s">
        <v>1484</v>
      </c>
      <c r="W530" s="19" t="s">
        <v>1485</v>
      </c>
      <c r="X530" s="14" t="s">
        <v>1486</v>
      </c>
    </row>
    <row r="531" spans="1:24" x14ac:dyDescent="0.25">
      <c r="A531" s="12" t="s">
        <v>1473</v>
      </c>
      <c r="B531" s="13" t="s">
        <v>1474</v>
      </c>
      <c r="C531" s="13" t="s">
        <v>1473</v>
      </c>
      <c r="D531" s="70" t="str">
        <f>HYPERLINK(Tabulka482433[[#This Row],[Sloupec2]],Tabulka482433[[#This Row],[Sloupec1]])</f>
        <v>Dispatch management - customer adjustments - 1 hour of programmer work</v>
      </c>
      <c r="E531" s="14">
        <v>920040</v>
      </c>
      <c r="F531" s="14">
        <v>0</v>
      </c>
      <c r="G531" s="15" t="s">
        <v>456</v>
      </c>
      <c r="H531" s="15" t="s">
        <v>456</v>
      </c>
      <c r="I531" s="15">
        <v>66.67</v>
      </c>
      <c r="J531" s="15" t="s">
        <v>456</v>
      </c>
      <c r="K531" s="15" t="s">
        <v>456</v>
      </c>
      <c r="L531" s="15" t="s">
        <v>456</v>
      </c>
      <c r="M531" s="16">
        <v>0</v>
      </c>
      <c r="N531" s="14"/>
      <c r="O531" s="14"/>
      <c r="P531" s="14"/>
      <c r="Q531" s="14"/>
      <c r="R531" s="17">
        <v>0</v>
      </c>
      <c r="S531" s="17"/>
      <c r="T531" s="18"/>
      <c r="U531" s="14">
        <v>0</v>
      </c>
      <c r="V531" s="19" t="s">
        <v>1487</v>
      </c>
      <c r="W531" s="19" t="s">
        <v>1488</v>
      </c>
      <c r="X531" s="14" t="s">
        <v>1489</v>
      </c>
    </row>
    <row r="532" spans="1:24" x14ac:dyDescent="0.25">
      <c r="A532" s="12" t="s">
        <v>1490</v>
      </c>
      <c r="B532" s="13" t="s">
        <v>1192</v>
      </c>
      <c r="C532" s="13" t="s">
        <v>1490</v>
      </c>
      <c r="D532" s="70" t="str">
        <f>HYPERLINK(Tabulka482433[[#This Row],[Sloupec2]],Tabulka482433[[#This Row],[Sloupec1]])</f>
        <v>Commisioning service WIT</v>
      </c>
      <c r="E532" s="14" t="s">
        <v>1491</v>
      </c>
      <c r="F532" s="14">
        <v>0</v>
      </c>
      <c r="G532" s="15" t="s">
        <v>456</v>
      </c>
      <c r="H532" s="15" t="s">
        <v>456</v>
      </c>
      <c r="I532" s="15">
        <v>500</v>
      </c>
      <c r="J532" s="15" t="s">
        <v>456</v>
      </c>
      <c r="K532" s="15" t="s">
        <v>456</v>
      </c>
      <c r="L532" s="15" t="s">
        <v>456</v>
      </c>
      <c r="M532" s="16">
        <v>0</v>
      </c>
      <c r="N532" s="14"/>
      <c r="O532" s="14"/>
      <c r="P532" s="14"/>
      <c r="Q532" s="14"/>
      <c r="R532" s="17">
        <v>0</v>
      </c>
      <c r="S532" s="17"/>
      <c r="T532" s="18"/>
      <c r="U532" s="14">
        <v>0</v>
      </c>
      <c r="V532" s="19" t="s">
        <v>1492</v>
      </c>
      <c r="W532" s="19" t="s">
        <v>1493</v>
      </c>
      <c r="X532" s="14" t="s">
        <v>1492</v>
      </c>
    </row>
    <row r="533" spans="1:24" x14ac:dyDescent="0.25">
      <c r="B533" s="20"/>
      <c r="C533" s="20"/>
      <c r="D533" s="71"/>
      <c r="E533" s="21"/>
      <c r="F533" s="21"/>
      <c r="G533" s="22"/>
      <c r="H533" s="22"/>
      <c r="I533" s="22"/>
      <c r="J533" s="22"/>
      <c r="K533" s="22"/>
      <c r="L533" s="22"/>
      <c r="M533" s="23"/>
      <c r="N533" s="21"/>
      <c r="O533" s="21"/>
      <c r="P533" s="21"/>
      <c r="Q533" s="21"/>
      <c r="R533" s="24"/>
      <c r="S533" s="24"/>
      <c r="T533" s="25"/>
      <c r="U533" s="21"/>
      <c r="V533" s="21"/>
      <c r="W533" s="21"/>
      <c r="X533" s="21"/>
    </row>
    <row r="534" spans="1:24" x14ac:dyDescent="0.25">
      <c r="A534" t="s">
        <v>100</v>
      </c>
    </row>
    <row r="535" spans="1:24" x14ac:dyDescent="0.25">
      <c r="A535" t="s">
        <v>105</v>
      </c>
    </row>
    <row r="536" spans="1:24" x14ac:dyDescent="0.25">
      <c r="A536" t="s">
        <v>101</v>
      </c>
    </row>
    <row r="537" spans="1:24" x14ac:dyDescent="0.25">
      <c r="A537" t="s">
        <v>102</v>
      </c>
    </row>
    <row r="538" spans="1:24" x14ac:dyDescent="0.25">
      <c r="A538" t="s">
        <v>106</v>
      </c>
    </row>
    <row r="539" spans="1:24" x14ac:dyDescent="0.25">
      <c r="A539" t="s">
        <v>103</v>
      </c>
    </row>
    <row r="540" spans="1:24" x14ac:dyDescent="0.25">
      <c r="A540" t="s">
        <v>104</v>
      </c>
    </row>
  </sheetData>
  <sheetProtection algorithmName="SHA-512" hashValue="tgPATOFhOf8J5UU4q0Xg9sP6LJ0PaXV5v9clT8las6QtThsHVE5EyON3wJhVJZG2+GHMFrcIwQP1hUUdYyFF4w==" saltValue="CGesI/iqsPR2inivZcA6YA==" spinCount="100000" sheet="1" autoFilter="0" pivotTables="0"/>
  <hyperlinks>
    <hyperlink ref="W83" r:id="rId1" xr:uid="{21E738D8-7C18-4197-ACBA-BC35A8069F4C}"/>
    <hyperlink ref="W122" r:id="rId2" xr:uid="{E1778349-B99D-4CF3-B864-63C8E00149D3}"/>
    <hyperlink ref="W150" r:id="rId3" xr:uid="{0DA974E2-776F-49C8-93F9-BBCEA2392B16}"/>
    <hyperlink ref="W151" r:id="rId4" xr:uid="{CB7D764E-1F76-462E-B8CB-3D4E2167E485}"/>
    <hyperlink ref="W182" r:id="rId5" xr:uid="{8C14B397-EEA1-460E-B492-2F5C1540C0A8}"/>
    <hyperlink ref="W183" r:id="rId6" xr:uid="{BC468005-0EB6-4BFC-B7AC-CEBB8FC3740A}"/>
    <hyperlink ref="W271" r:id="rId7" xr:uid="{787389D7-DDFF-47C4-A588-1E47234BA0D7}"/>
    <hyperlink ref="W315" r:id="rId8" xr:uid="{5AFB63AA-0938-4E73-A4C3-ABBBE3F06287}"/>
    <hyperlink ref="W411" r:id="rId9" xr:uid="{64C73698-1AD5-4C2F-9CA6-6B881702FD66}"/>
    <hyperlink ref="W422" r:id="rId10" xr:uid="{CC90D204-10D7-4590-8224-C9438027FFD2}"/>
    <hyperlink ref="W436" r:id="rId11" xr:uid="{36E2BBD6-4F94-4C3B-9E2B-1FD01729B825}"/>
    <hyperlink ref="W426" r:id="rId12" xr:uid="{6EB7687A-DF4C-4E81-B4F4-7905C3663933}"/>
    <hyperlink ref="W434" r:id="rId13" xr:uid="{0D36CB2E-C6B5-4FF3-85D6-C267B59CE108}"/>
    <hyperlink ref="W439" r:id="rId14" xr:uid="{92FE9233-D277-44BC-8561-BA9C7A663EFD}"/>
    <hyperlink ref="W139" r:id="rId15" xr:uid="{168674FB-3E5B-4EEC-AC4C-8AEB58730071}"/>
    <hyperlink ref="W140" r:id="rId16" xr:uid="{233B1E92-E6F3-4CA9-AC7C-C0E2097DBEC4}"/>
  </hyperlinks>
  <pageMargins left="0.7" right="0.7" top="0.78740157499999996" bottom="0.78740157499999996" header="0.3" footer="0.3"/>
  <pageSetup paperSize="9" scale="22" fitToHeight="0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B32D-59DC-4DC9-A4D8-4E60FEA5DE72}">
  <dimension ref="A1:P127"/>
  <sheetViews>
    <sheetView topLeftCell="B1" workbookViewId="0">
      <selection activeCell="C10" sqref="C10"/>
    </sheetView>
  </sheetViews>
  <sheetFormatPr defaultRowHeight="15" x14ac:dyDescent="0.25"/>
  <cols>
    <col min="1" max="1" width="28.28515625" customWidth="1"/>
    <col min="2" max="2" width="35.28515625" style="26" bestFit="1" customWidth="1"/>
    <col min="3" max="3" width="34.28515625" customWidth="1"/>
    <col min="4" max="4" width="47.5703125" customWidth="1"/>
    <col min="5" max="5" width="14.7109375" customWidth="1"/>
    <col min="6" max="6" width="29.28515625" customWidth="1"/>
    <col min="7" max="7" width="19.28515625" style="27" customWidth="1"/>
    <col min="8" max="8" width="16.85546875" customWidth="1"/>
    <col min="9" max="9" width="13" hidden="1" customWidth="1"/>
    <col min="10" max="12" width="9.140625" hidden="1" customWidth="1"/>
    <col min="13" max="13" width="28.28515625" hidden="1" customWidth="1"/>
    <col min="14" max="14" width="9.140625" hidden="1" customWidth="1"/>
    <col min="15" max="15" width="32.42578125" hidden="1" customWidth="1"/>
    <col min="16" max="16" width="14.42578125" hidden="1" customWidth="1"/>
    <col min="17" max="17" width="9.140625" customWidth="1"/>
  </cols>
  <sheetData>
    <row r="1" spans="1:16" ht="15.75" thickBot="1" x14ac:dyDescent="0.3">
      <c r="I1" t="s">
        <v>42</v>
      </c>
      <c r="J1" t="s">
        <v>42</v>
      </c>
      <c r="K1" t="s">
        <v>42</v>
      </c>
      <c r="L1" t="s">
        <v>42</v>
      </c>
      <c r="M1" t="s">
        <v>42</v>
      </c>
      <c r="N1" t="s">
        <v>42</v>
      </c>
      <c r="O1" t="s">
        <v>42</v>
      </c>
      <c r="P1" t="s">
        <v>42</v>
      </c>
    </row>
    <row r="2" spans="1:16" ht="15.75" x14ac:dyDescent="0.25">
      <c r="B2" s="28" t="s">
        <v>43</v>
      </c>
      <c r="C2" s="29" t="s">
        <v>29</v>
      </c>
      <c r="D2" s="28" t="s">
        <v>44</v>
      </c>
      <c r="E2" s="29">
        <v>60</v>
      </c>
      <c r="I2">
        <v>5</v>
      </c>
      <c r="J2">
        <v>5</v>
      </c>
      <c r="K2">
        <v>0</v>
      </c>
      <c r="L2" t="s">
        <v>45</v>
      </c>
      <c r="M2" t="s">
        <v>46</v>
      </c>
      <c r="N2" t="s">
        <v>47</v>
      </c>
      <c r="O2" t="s">
        <v>39</v>
      </c>
      <c r="P2" t="s">
        <v>48</v>
      </c>
    </row>
    <row r="3" spans="1:16" ht="15.75" x14ac:dyDescent="0.25">
      <c r="B3" s="30" t="s">
        <v>49</v>
      </c>
      <c r="C3" s="31">
        <f>B12</f>
        <v>30</v>
      </c>
      <c r="D3" s="30" t="s">
        <v>50</v>
      </c>
      <c r="E3" s="32">
        <v>0</v>
      </c>
      <c r="I3">
        <v>14.33</v>
      </c>
      <c r="J3">
        <v>10</v>
      </c>
      <c r="K3" s="33">
        <v>71.650000000000006</v>
      </c>
      <c r="L3" t="s">
        <v>48</v>
      </c>
      <c r="M3" t="s">
        <v>26</v>
      </c>
      <c r="N3" t="s">
        <v>51</v>
      </c>
      <c r="O3" t="s">
        <v>41</v>
      </c>
      <c r="P3" s="34" t="s">
        <v>52</v>
      </c>
    </row>
    <row r="4" spans="1:16" ht="16.5" thickBot="1" x14ac:dyDescent="0.3">
      <c r="B4" s="30" t="s">
        <v>53</v>
      </c>
      <c r="C4" s="31" t="s">
        <v>48</v>
      </c>
      <c r="D4" s="35" t="s">
        <v>54</v>
      </c>
      <c r="E4" s="36">
        <v>2</v>
      </c>
      <c r="J4">
        <v>15</v>
      </c>
      <c r="K4" s="33">
        <v>85.98</v>
      </c>
      <c r="M4" t="s">
        <v>27</v>
      </c>
      <c r="N4" t="s">
        <v>55</v>
      </c>
      <c r="P4" s="34" t="s">
        <v>56</v>
      </c>
    </row>
    <row r="5" spans="1:16" ht="15.75" x14ac:dyDescent="0.25">
      <c r="B5" s="30" t="s">
        <v>57</v>
      </c>
      <c r="C5" s="31" t="s">
        <v>45</v>
      </c>
      <c r="D5" s="37"/>
      <c r="E5" s="37"/>
      <c r="J5">
        <v>20</v>
      </c>
      <c r="K5" s="33">
        <v>100.31</v>
      </c>
      <c r="M5" t="s">
        <v>28</v>
      </c>
      <c r="N5" t="s">
        <v>58</v>
      </c>
      <c r="P5" s="34" t="s">
        <v>59</v>
      </c>
    </row>
    <row r="6" spans="1:16" ht="15.75" x14ac:dyDescent="0.25">
      <c r="B6" s="30" t="s">
        <v>40</v>
      </c>
      <c r="C6" s="31" t="s">
        <v>39</v>
      </c>
      <c r="J6">
        <v>25</v>
      </c>
      <c r="K6" s="33">
        <v>114.64</v>
      </c>
      <c r="M6" t="s">
        <v>29</v>
      </c>
      <c r="N6" t="s">
        <v>60</v>
      </c>
      <c r="P6" s="34" t="s">
        <v>61</v>
      </c>
    </row>
    <row r="7" spans="1:16" ht="16.5" customHeight="1" thickBot="1" x14ac:dyDescent="0.3">
      <c r="B7" s="35" t="s">
        <v>62</v>
      </c>
      <c r="C7" s="36" t="s">
        <v>48</v>
      </c>
      <c r="J7">
        <v>30</v>
      </c>
      <c r="K7" s="33">
        <v>128.97</v>
      </c>
      <c r="M7" t="s">
        <v>63</v>
      </c>
      <c r="N7" t="s">
        <v>64</v>
      </c>
    </row>
    <row r="8" spans="1:16" x14ac:dyDescent="0.25">
      <c r="J8">
        <v>35</v>
      </c>
      <c r="K8" s="33">
        <v>143.30000000000001</v>
      </c>
      <c r="M8" t="s">
        <v>65</v>
      </c>
      <c r="N8" t="s">
        <v>66</v>
      </c>
    </row>
    <row r="9" spans="1:16" x14ac:dyDescent="0.25">
      <c r="J9">
        <v>40</v>
      </c>
      <c r="K9" s="33">
        <v>157.63</v>
      </c>
      <c r="M9" t="s">
        <v>67</v>
      </c>
      <c r="N9" t="s">
        <v>68</v>
      </c>
    </row>
    <row r="10" spans="1:16" x14ac:dyDescent="0.25">
      <c r="J10">
        <v>45</v>
      </c>
      <c r="K10" s="33">
        <v>171.96</v>
      </c>
      <c r="M10" s="38" t="s">
        <v>25</v>
      </c>
      <c r="N10" t="s">
        <v>47</v>
      </c>
    </row>
    <row r="11" spans="1:16" ht="15.75" x14ac:dyDescent="0.25">
      <c r="A11" s="39" t="s">
        <v>43</v>
      </c>
      <c r="B11" s="40" t="s">
        <v>69</v>
      </c>
      <c r="C11" s="40" t="s">
        <v>4</v>
      </c>
      <c r="D11" s="40" t="s">
        <v>70</v>
      </c>
      <c r="E11" s="40" t="s">
        <v>71</v>
      </c>
      <c r="F11" s="40" t="s">
        <v>72</v>
      </c>
      <c r="G11" s="41" t="s">
        <v>73</v>
      </c>
      <c r="J11">
        <v>50</v>
      </c>
      <c r="K11" s="33">
        <v>186.29</v>
      </c>
    </row>
    <row r="12" spans="1:16" x14ac:dyDescent="0.25">
      <c r="A12" s="42" t="str" cm="1">
        <f t="array" ref="A12:G21">_xlfn._xlws.FILTER(Tabulka25[#All],Tabulka25[[#All],[Technologie]]=C2)</f>
        <v>Growatt MID 30KTL3-XH</v>
      </c>
      <c r="B12" s="42">
        <v>30</v>
      </c>
      <c r="C12" s="42">
        <v>209302</v>
      </c>
      <c r="D12" s="42" t="str">
        <v>Growatt MID 30KTL3-XH</v>
      </c>
      <c r="E12" s="42" t="str">
        <v>Required</v>
      </c>
      <c r="F12" s="42">
        <v>2</v>
      </c>
      <c r="G12" s="43">
        <v>3196.6</v>
      </c>
      <c r="J12">
        <v>55</v>
      </c>
      <c r="K12" s="33">
        <v>200.62</v>
      </c>
    </row>
    <row r="13" spans="1:16" x14ac:dyDescent="0.25">
      <c r="A13" s="44" t="str">
        <v>Growatt MID 30KTL3-XH</v>
      </c>
      <c r="B13" s="44">
        <v>30</v>
      </c>
      <c r="C13" s="44">
        <v>309052</v>
      </c>
      <c r="D13" s="44" t="str">
        <v>APX 5.0P-B1</v>
      </c>
      <c r="E13" s="44" t="str">
        <v>Required</v>
      </c>
      <c r="F13" s="44">
        <v>24</v>
      </c>
      <c r="G13" s="45">
        <v>24710.399999999998</v>
      </c>
      <c r="J13">
        <v>60</v>
      </c>
    </row>
    <row r="14" spans="1:16" x14ac:dyDescent="0.25">
      <c r="A14" s="42" t="str">
        <v>Growatt MID 30KTL3-XH</v>
      </c>
      <c r="B14" s="42">
        <v>30</v>
      </c>
      <c r="C14" s="42">
        <v>309003</v>
      </c>
      <c r="D14" s="42" t="str">
        <v>APX 98034-P2</v>
      </c>
      <c r="E14" s="42" t="str">
        <v>Required</v>
      </c>
      <c r="F14" s="42">
        <v>4</v>
      </c>
      <c r="G14" s="43">
        <v>1122</v>
      </c>
    </row>
    <row r="15" spans="1:16" x14ac:dyDescent="0.25">
      <c r="A15" s="44" t="str">
        <v>Growatt MID 30KTL3-XH</v>
      </c>
      <c r="B15" s="44">
        <v>30</v>
      </c>
      <c r="C15" s="44">
        <v>509014</v>
      </c>
      <c r="D15" s="44" t="str">
        <v>Growatt APX 5.0P Battery Base</v>
      </c>
      <c r="E15" s="44" t="str">
        <v>Required</v>
      </c>
      <c r="F15" s="44">
        <v>8</v>
      </c>
      <c r="G15" s="45">
        <v>264</v>
      </c>
    </row>
    <row r="16" spans="1:16" x14ac:dyDescent="0.25">
      <c r="A16" s="42" t="str">
        <v>Growatt MID 30KTL3-XH</v>
      </c>
      <c r="B16" s="42">
        <v>30</v>
      </c>
      <c r="C16" s="42">
        <v>509031</v>
      </c>
      <c r="D16" s="42" t="str">
        <v>TPM-E</v>
      </c>
      <c r="E16" s="42" t="str">
        <v>Required</v>
      </c>
      <c r="F16" s="42">
        <v>2</v>
      </c>
      <c r="G16" s="43">
        <v>242</v>
      </c>
    </row>
    <row r="17" spans="1:7" x14ac:dyDescent="0.25">
      <c r="A17" s="44" t="str">
        <v>Growatt MID 30KTL3-XH</v>
      </c>
      <c r="B17" s="44">
        <v>30</v>
      </c>
      <c r="C17" s="44">
        <v>509011</v>
      </c>
      <c r="D17" s="44" t="str">
        <v>ShineWifi-X</v>
      </c>
      <c r="E17" s="44" t="str">
        <v>Accessories</v>
      </c>
      <c r="F17" s="44">
        <v>2</v>
      </c>
      <c r="G17" s="45">
        <v>31.5</v>
      </c>
    </row>
    <row r="18" spans="1:7" x14ac:dyDescent="0.25">
      <c r="A18" s="42" t="str">
        <v>Growatt MID 30KTL3-XH</v>
      </c>
      <c r="B18" s="42">
        <v>30</v>
      </c>
      <c r="C18" s="42">
        <v>509102</v>
      </c>
      <c r="D18" s="42" t="str">
        <v>SYN-100-XH-30</v>
      </c>
      <c r="E18" s="42" t="str">
        <v>Accessories</v>
      </c>
      <c r="F18" s="42">
        <v>2</v>
      </c>
      <c r="G18" s="43">
        <v>622.6</v>
      </c>
    </row>
    <row r="19" spans="1:7" x14ac:dyDescent="0.25">
      <c r="A19" s="44" t="str">
        <v>Growatt MID 30KTL3-XH</v>
      </c>
      <c r="B19" s="44">
        <v>30</v>
      </c>
      <c r="C19" s="44">
        <v>509035</v>
      </c>
      <c r="D19" s="44" t="str">
        <v>Growatt APX 5.0P Paraller cable</v>
      </c>
      <c r="E19" s="44" t="str">
        <v>Accessories</v>
      </c>
      <c r="F19" s="44">
        <v>4</v>
      </c>
      <c r="G19" s="45">
        <v>193.6</v>
      </c>
    </row>
    <row r="20" spans="1:7" x14ac:dyDescent="0.25">
      <c r="A20" s="42" t="str">
        <v>Growatt MID 30KTL3-XH</v>
      </c>
      <c r="B20" s="42">
        <v>30</v>
      </c>
      <c r="C20" s="42">
        <v>509036</v>
      </c>
      <c r="D20" s="42" t="str">
        <v>APX Cascading Communication Cable</v>
      </c>
      <c r="E20" s="42" t="str">
        <v>Accessories</v>
      </c>
      <c r="F20" s="42">
        <v>2</v>
      </c>
      <c r="G20" s="46">
        <v>37.4</v>
      </c>
    </row>
    <row r="21" spans="1:7" x14ac:dyDescent="0.25">
      <c r="A21" s="44" t="str">
        <v>Growatt MID 30KTL3-XH</v>
      </c>
      <c r="B21" s="44">
        <v>30</v>
      </c>
      <c r="C21" s="44" t="str">
        <v>-</v>
      </c>
      <c r="D21" s="44" t="str">
        <v>-</v>
      </c>
      <c r="E21" s="44" t="str">
        <v>-</v>
      </c>
      <c r="F21" s="44" t="str">
        <v>Total price</v>
      </c>
      <c r="G21" s="47">
        <v>29811.697999999993</v>
      </c>
    </row>
    <row r="22" spans="1:7" x14ac:dyDescent="0.25">
      <c r="A22" s="42"/>
      <c r="B22" s="42"/>
      <c r="C22" s="42"/>
      <c r="D22" s="42"/>
      <c r="E22" s="42"/>
      <c r="F22" s="42"/>
      <c r="G22" s="43"/>
    </row>
    <row r="23" spans="1:7" x14ac:dyDescent="0.25">
      <c r="A23" s="44"/>
      <c r="B23" s="44"/>
      <c r="C23" s="44"/>
      <c r="D23" s="44"/>
      <c r="E23" s="44"/>
      <c r="F23" s="44"/>
      <c r="G23" s="45"/>
    </row>
    <row r="24" spans="1:7" x14ac:dyDescent="0.25">
      <c r="A24" s="42"/>
      <c r="B24" s="42"/>
      <c r="C24" s="42"/>
      <c r="D24" s="42"/>
      <c r="E24" s="42"/>
      <c r="F24" s="42"/>
      <c r="G24" s="43"/>
    </row>
    <row r="25" spans="1:7" x14ac:dyDescent="0.25">
      <c r="A25" s="44"/>
      <c r="B25" s="44"/>
      <c r="C25" s="44"/>
      <c r="D25" s="44"/>
      <c r="E25" s="44"/>
      <c r="F25" s="44"/>
      <c r="G25" s="47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D27" t="s">
        <v>74</v>
      </c>
    </row>
    <row r="29" spans="1:7" hidden="1" x14ac:dyDescent="0.25"/>
    <row r="30" spans="1:7" hidden="1" x14ac:dyDescent="0.25"/>
    <row r="31" spans="1:7" hidden="1" x14ac:dyDescent="0.25"/>
    <row r="32" spans="1:7" ht="15.75" hidden="1" x14ac:dyDescent="0.25">
      <c r="A32" s="48" t="s">
        <v>75</v>
      </c>
      <c r="B32" s="49" t="s">
        <v>76</v>
      </c>
      <c r="C32" s="49" t="s">
        <v>4</v>
      </c>
      <c r="D32" s="49" t="s">
        <v>77</v>
      </c>
      <c r="E32" s="49" t="s">
        <v>78</v>
      </c>
      <c r="F32" s="49" t="s">
        <v>79</v>
      </c>
      <c r="G32" s="50" t="s">
        <v>80</v>
      </c>
    </row>
    <row r="33" spans="1:9" hidden="1" x14ac:dyDescent="0.25">
      <c r="A33" s="51" t="s">
        <v>46</v>
      </c>
      <c r="B33" s="44">
        <v>10</v>
      </c>
      <c r="C33" s="52">
        <v>209104</v>
      </c>
      <c r="D33" s="53" t="s">
        <v>81</v>
      </c>
      <c r="E33" s="53" t="s">
        <v>82</v>
      </c>
      <c r="F33" s="44">
        <f>$E$4</f>
        <v>2</v>
      </c>
      <c r="G33" s="54">
        <f>VLOOKUP(Tabulka25[[#This Row],[PLU]],'VIP ENG'!E:I,5,0)*Tabulka25[[#This Row],[Množství]]</f>
        <v>1885.4</v>
      </c>
    </row>
    <row r="34" spans="1:9" hidden="1" x14ac:dyDescent="0.25">
      <c r="A34" s="51" t="s">
        <v>46</v>
      </c>
      <c r="B34" s="44">
        <v>10</v>
      </c>
      <c r="C34" s="44">
        <v>309052</v>
      </c>
      <c r="D34" s="53" t="s">
        <v>83</v>
      </c>
      <c r="E34" s="53" t="s">
        <v>82</v>
      </c>
      <c r="F34" s="55" t="e" cm="1">
        <f t="array" ref="F34">_xlfn.IFS($E$2=5,"1",$E$2=10,"2",$E$2=15,"3",$E$2=20,"4",$E$2=25,"5",$E$2=30,"6",$E$2&gt;30,"Maximální kapacita je 30 kWh",TRUE,"0")*E4</f>
        <v>#VALUE!</v>
      </c>
      <c r="G34" s="54" t="e">
        <f>VLOOKUP(Tabulka25[[#This Row],[PLU]],'VIP ENG'!E:I,5,0)*Tabulka25[[#This Row],[Množství]]</f>
        <v>#VALUE!</v>
      </c>
    </row>
    <row r="35" spans="1:9" hidden="1" x14ac:dyDescent="0.25">
      <c r="A35" s="51" t="s">
        <v>46</v>
      </c>
      <c r="B35" s="44">
        <v>10</v>
      </c>
      <c r="C35" s="26">
        <v>309006</v>
      </c>
      <c r="D35" s="53" t="s">
        <v>84</v>
      </c>
      <c r="E35" s="53" t="s">
        <v>82</v>
      </c>
      <c r="F35" s="44">
        <f>$E$4</f>
        <v>2</v>
      </c>
      <c r="G35" s="54">
        <f>VLOOKUP(Tabulka25[[#This Row],[PLU]],'VIP ENG'!E:I,5,0)*Tabulka25[[#This Row],[Množství]]</f>
        <v>396</v>
      </c>
    </row>
    <row r="36" spans="1:9" hidden="1" x14ac:dyDescent="0.25">
      <c r="A36" s="51" t="s">
        <v>46</v>
      </c>
      <c r="B36" s="44">
        <v>10</v>
      </c>
      <c r="C36" s="44">
        <v>509014</v>
      </c>
      <c r="D36" s="53" t="s">
        <v>30</v>
      </c>
      <c r="E36" s="53" t="s">
        <v>82</v>
      </c>
      <c r="F36" s="44">
        <f>IF(E2&gt;20,2,1)*$E$4</f>
        <v>4</v>
      </c>
      <c r="G36" s="54">
        <f>VLOOKUP(Tabulka25[[#This Row],[PLU]],'VIP ENG'!E:I,5,0)*Tabulka25[[#This Row],[Množství]]</f>
        <v>132</v>
      </c>
    </row>
    <row r="37" spans="1:9" hidden="1" x14ac:dyDescent="0.25">
      <c r="A37" s="51" t="s">
        <v>46</v>
      </c>
      <c r="B37" s="44">
        <v>10</v>
      </c>
      <c r="C37" s="56">
        <v>509031</v>
      </c>
      <c r="D37" s="53" t="s">
        <v>85</v>
      </c>
      <c r="E37" s="53" t="s">
        <v>82</v>
      </c>
      <c r="F37" s="44">
        <f>$E$4</f>
        <v>2</v>
      </c>
      <c r="G37" s="54">
        <f>VLOOKUP(Tabulka25[[#This Row],[PLU]],'VIP ENG'!E:I,5,0)*Tabulka25[[#This Row],[Množství]]</f>
        <v>242</v>
      </c>
      <c r="I37" s="57"/>
    </row>
    <row r="38" spans="1:9" hidden="1" x14ac:dyDescent="0.25">
      <c r="A38" s="51" t="s">
        <v>46</v>
      </c>
      <c r="B38" s="44">
        <v>10</v>
      </c>
      <c r="C38" s="58">
        <v>509011</v>
      </c>
      <c r="D38" s="53" t="s">
        <v>86</v>
      </c>
      <c r="E38" s="53" t="s">
        <v>87</v>
      </c>
      <c r="F38" s="44">
        <f>$E$4</f>
        <v>2</v>
      </c>
      <c r="G38" s="54">
        <f>VLOOKUP(Tabulka25[[#This Row],[PLU]],'VIP ENG'!E:I,5,0)*Tabulka25[[#This Row],[Množství]]</f>
        <v>31.5</v>
      </c>
    </row>
    <row r="39" spans="1:9" hidden="1" x14ac:dyDescent="0.25">
      <c r="A39" s="51" t="s">
        <v>46</v>
      </c>
      <c r="B39" s="44">
        <v>10</v>
      </c>
      <c r="C39" s="44">
        <v>509101</v>
      </c>
      <c r="D39" s="53" t="s">
        <v>88</v>
      </c>
      <c r="E39" s="53" t="s">
        <v>24</v>
      </c>
      <c r="F39" s="44">
        <f>IF(C4="ANO",1,0)*$E$4</f>
        <v>0</v>
      </c>
      <c r="G39" s="54">
        <f>VLOOKUP(Tabulka25[[#This Row],[PLU]],'VIP ENG'!E:I,5,0)*Tabulka25[[#This Row],[Množství]]</f>
        <v>0</v>
      </c>
    </row>
    <row r="40" spans="1:9" hidden="1" x14ac:dyDescent="0.25">
      <c r="A40" s="51" t="s">
        <v>46</v>
      </c>
      <c r="B40" s="44">
        <v>10</v>
      </c>
      <c r="C40" s="44">
        <v>509035</v>
      </c>
      <c r="D40" s="53" t="s">
        <v>31</v>
      </c>
      <c r="E40" s="53" t="s">
        <v>24</v>
      </c>
      <c r="F40" s="44">
        <f>IF(E2&gt;20,1,0)*$E$4</f>
        <v>2</v>
      </c>
      <c r="G40" s="54">
        <f>VLOOKUP(Tabulka25[[#This Row],[PLU]],'VIP ENG'!E:I,5,0)*Tabulka25[[#This Row],[Množství]]</f>
        <v>96.8</v>
      </c>
    </row>
    <row r="41" spans="1:9" hidden="1" x14ac:dyDescent="0.25">
      <c r="A41" s="51" t="s">
        <v>46</v>
      </c>
      <c r="B41" s="44">
        <v>10</v>
      </c>
      <c r="C41" s="44" t="s">
        <v>89</v>
      </c>
      <c r="D41" s="53" t="s">
        <v>89</v>
      </c>
      <c r="E41" s="53" t="s">
        <v>89</v>
      </c>
      <c r="F41" s="40" t="s">
        <v>90</v>
      </c>
      <c r="G41" s="59" t="e">
        <f>(SUM(G33:G40)*0.98)</f>
        <v>#VALUE!</v>
      </c>
    </row>
    <row r="42" spans="1:9" hidden="1" x14ac:dyDescent="0.25">
      <c r="A42" s="51" t="s">
        <v>63</v>
      </c>
      <c r="B42" s="44">
        <v>50</v>
      </c>
      <c r="C42" s="44">
        <v>209504</v>
      </c>
      <c r="D42" s="60" t="s">
        <v>32</v>
      </c>
      <c r="E42" s="53" t="s">
        <v>82</v>
      </c>
      <c r="F42" s="44">
        <f>$E$4</f>
        <v>2</v>
      </c>
      <c r="G42" s="54">
        <f>VLOOKUP(Tabulka25[[#This Row],[PLU]],'VIP ENG'!E:I,5,0)*Tabulka25[[#This Row],[Množství]]</f>
        <v>12000</v>
      </c>
    </row>
    <row r="43" spans="1:9" hidden="1" x14ac:dyDescent="0.25">
      <c r="A43" s="51" t="s">
        <v>63</v>
      </c>
      <c r="B43" s="44">
        <v>50</v>
      </c>
      <c r="C43" s="44">
        <v>309141</v>
      </c>
      <c r="D43" s="60" t="s">
        <v>91</v>
      </c>
      <c r="E43" s="53" t="s">
        <v>82</v>
      </c>
      <c r="F43" s="44">
        <f>$E$3/$I$3*$E$4</f>
        <v>0</v>
      </c>
      <c r="G43" s="54">
        <f>VLOOKUP(Tabulka25[[#This Row],[PLU]],'VIP ENG'!E:I,5,0)*Tabulka25[[#This Row],[Množství]]</f>
        <v>0</v>
      </c>
    </row>
    <row r="44" spans="1:9" hidden="1" x14ac:dyDescent="0.25">
      <c r="A44" s="51" t="s">
        <v>63</v>
      </c>
      <c r="B44" s="44">
        <v>50</v>
      </c>
      <c r="C44" s="44">
        <v>309005</v>
      </c>
      <c r="D44" s="60" t="s">
        <v>36</v>
      </c>
      <c r="E44" s="53" t="s">
        <v>82</v>
      </c>
      <c r="F44" s="44" cm="1">
        <f t="array" ref="F44">_xlfn.IFS($E$3=0,"0",$E$3=71.7,"1",$E$3=86,"1",$E$3=100.3,"1",$E$3=114.6,"1",$E$3&gt;115,"0",TRUE,"1")*$E$4</f>
        <v>0</v>
      </c>
      <c r="G44" s="54">
        <f>VLOOKUP(Tabulka25[[#This Row],[PLU]],'VIP ENG'!E:I,5,0)*Tabulka25[[#This Row],[Množství]]</f>
        <v>0</v>
      </c>
    </row>
    <row r="45" spans="1:9" hidden="1" x14ac:dyDescent="0.25">
      <c r="A45" s="51" t="s">
        <v>63</v>
      </c>
      <c r="B45" s="44">
        <v>50</v>
      </c>
      <c r="C45" s="44">
        <v>309004</v>
      </c>
      <c r="D45" s="60" t="s">
        <v>35</v>
      </c>
      <c r="E45" s="53" t="s">
        <v>82</v>
      </c>
      <c r="F45" s="44">
        <f>IF($E$3&gt;128,1,0)*E4</f>
        <v>0</v>
      </c>
      <c r="G45" s="54">
        <f>VLOOKUP(Tabulka25[[#This Row],[PLU]],'VIP ENG'!E:I,5,0)*Tabulka25[[#This Row],[Množství]]</f>
        <v>0</v>
      </c>
    </row>
    <row r="46" spans="1:9" hidden="1" x14ac:dyDescent="0.25">
      <c r="A46" s="51" t="s">
        <v>63</v>
      </c>
      <c r="B46" s="44">
        <v>50</v>
      </c>
      <c r="C46" s="44">
        <v>509016</v>
      </c>
      <c r="D46" s="60" t="s">
        <v>92</v>
      </c>
      <c r="E46" s="53" t="s">
        <v>82</v>
      </c>
      <c r="F46" s="44" cm="1">
        <f t="array" ref="F46">_xlfn.IFS($E$3=0,"0",$E$3=71.7,"1",$E$3=86,"1",$E$3=100.31,"2",$E$3=114.64,"2",$E$3&gt;115,"2",TRUE,"1")*$E$4</f>
        <v>0</v>
      </c>
      <c r="G46" s="54">
        <f>VLOOKUP(Tabulka25[[#This Row],[PLU]],'VIP ENG'!E:I,5,0)*Tabulka25[[#This Row],[Množství]]</f>
        <v>0</v>
      </c>
    </row>
    <row r="47" spans="1:9" hidden="1" x14ac:dyDescent="0.25">
      <c r="A47" s="51" t="s">
        <v>63</v>
      </c>
      <c r="B47" s="44">
        <v>50</v>
      </c>
      <c r="C47" s="44">
        <v>509025</v>
      </c>
      <c r="D47" s="60" t="s">
        <v>93</v>
      </c>
      <c r="E47" s="53" t="s">
        <v>82</v>
      </c>
      <c r="F47" s="44">
        <f>IF($E$3&gt;70,1,0)*$E$4</f>
        <v>0</v>
      </c>
      <c r="G47" s="54">
        <f>VLOOKUP(Tabulka25[[#This Row],[PLU]],'VIP ENG'!E:I,5,0)*Tabulka25[[#This Row],[Množství]]</f>
        <v>0</v>
      </c>
    </row>
    <row r="48" spans="1:9" hidden="1" x14ac:dyDescent="0.25">
      <c r="A48" s="51" t="s">
        <v>63</v>
      </c>
      <c r="B48" s="44">
        <v>50</v>
      </c>
      <c r="C48" s="44">
        <v>509141</v>
      </c>
      <c r="D48" s="60" t="s">
        <v>39</v>
      </c>
      <c r="E48" s="53" t="s">
        <v>82</v>
      </c>
      <c r="F48" s="44">
        <f>IF($C$6="Growatt TPM-CT-E-EU (250/5A)",1,0)*$E$4</f>
        <v>2</v>
      </c>
      <c r="G48" s="54">
        <f>VLOOKUP(Tabulka25[[#This Row],[PLU]],'VIP ENG'!E:I,5,0)*Tabulka25[[#This Row],[Množství]]</f>
        <v>382.8</v>
      </c>
    </row>
    <row r="49" spans="1:7" hidden="1" x14ac:dyDescent="0.25">
      <c r="A49" s="51" t="s">
        <v>63</v>
      </c>
      <c r="B49" s="44">
        <v>50</v>
      </c>
      <c r="C49" s="44">
        <v>509142</v>
      </c>
      <c r="D49" s="53" t="s">
        <v>41</v>
      </c>
      <c r="E49" s="53" t="s">
        <v>82</v>
      </c>
      <c r="F49" s="44">
        <f>IF($C$6="Growatt TPM-CT-E-EU (600/5A)",1,0)*$E$4</f>
        <v>0</v>
      </c>
      <c r="G49" s="54">
        <f>VLOOKUP(Tabulka25[[#This Row],[PLU]],'VIP ENG'!E:I,5,0)*Tabulka25[[#This Row],[Množství]]</f>
        <v>0</v>
      </c>
    </row>
    <row r="50" spans="1:7" hidden="1" x14ac:dyDescent="0.25">
      <c r="A50" s="51" t="s">
        <v>63</v>
      </c>
      <c r="B50" s="44">
        <v>50</v>
      </c>
      <c r="C50" s="44">
        <v>509026</v>
      </c>
      <c r="D50" s="60" t="s">
        <v>37</v>
      </c>
      <c r="E50" s="53" t="s">
        <v>24</v>
      </c>
      <c r="F50" s="44">
        <f>IF($E$3&gt;100,1,0)*$E$4</f>
        <v>0</v>
      </c>
      <c r="G50" s="54">
        <f>VLOOKUP(Tabulka25[[#This Row],[PLU]],'VIP ENG'!E:I,5,0)*Tabulka25[[#This Row],[Množství]]</f>
        <v>0</v>
      </c>
    </row>
    <row r="51" spans="1:7" hidden="1" x14ac:dyDescent="0.25">
      <c r="A51" s="51" t="s">
        <v>63</v>
      </c>
      <c r="B51" s="44">
        <v>50</v>
      </c>
      <c r="C51" s="56">
        <v>509161</v>
      </c>
      <c r="D51" s="60" t="s">
        <v>38</v>
      </c>
      <c r="E51" s="53" t="s">
        <v>82</v>
      </c>
      <c r="F51" s="44">
        <v>1</v>
      </c>
      <c r="G51" s="54">
        <f>VLOOKUP(Tabulka25[[#This Row],[PLU]],'VIP ENG'!E:I,5,0)*Tabulka25[[#This Row],[Množství]]</f>
        <v>25.2</v>
      </c>
    </row>
    <row r="52" spans="1:7" hidden="1" x14ac:dyDescent="0.25">
      <c r="A52" s="51" t="s">
        <v>63</v>
      </c>
      <c r="B52" s="44">
        <v>50</v>
      </c>
      <c r="C52" s="52">
        <v>509100</v>
      </c>
      <c r="D52" s="61" t="s">
        <v>52</v>
      </c>
      <c r="E52" s="53" t="s">
        <v>24</v>
      </c>
      <c r="F52" s="44">
        <f>IF($C$7="SEM-X (100kW)",1,0)*$E$4</f>
        <v>0</v>
      </c>
      <c r="G52" s="54">
        <f>VLOOKUP(Tabulka25[[#This Row],[PLU]],'VIP ENG'!E:I,5,0)*Tabulka25[[#This Row],[Množství]]</f>
        <v>0</v>
      </c>
    </row>
    <row r="53" spans="1:7" hidden="1" x14ac:dyDescent="0.25">
      <c r="A53" s="51" t="s">
        <v>63</v>
      </c>
      <c r="B53" s="44">
        <v>50</v>
      </c>
      <c r="C53" s="52">
        <v>509110</v>
      </c>
      <c r="D53" s="61" t="s">
        <v>56</v>
      </c>
      <c r="E53" s="53" t="s">
        <v>24</v>
      </c>
      <c r="F53" s="44">
        <f>IF($C$7="SEM-X (300kW)",1,0)*$E$4</f>
        <v>0</v>
      </c>
      <c r="G53" s="54">
        <f>VLOOKUP(Tabulka25[[#This Row],[PLU]],'VIP ENG'!E:I,5,0)*Tabulka25[[#This Row],[Množství]]</f>
        <v>0</v>
      </c>
    </row>
    <row r="54" spans="1:7" hidden="1" x14ac:dyDescent="0.25">
      <c r="A54" s="51" t="s">
        <v>63</v>
      </c>
      <c r="B54" s="44">
        <v>50</v>
      </c>
      <c r="C54" s="52">
        <v>509120</v>
      </c>
      <c r="D54" s="61" t="s">
        <v>59</v>
      </c>
      <c r="E54" s="53" t="s">
        <v>24</v>
      </c>
      <c r="F54" s="44">
        <f>IF($C$7="SEM-X (600kW)",1,0)*$E$4</f>
        <v>0</v>
      </c>
      <c r="G54" s="54">
        <f>VLOOKUP(Tabulka25[[#This Row],[PLU]],'VIP ENG'!E:I,5,0)*Tabulka25[[#This Row],[Množství]]</f>
        <v>0</v>
      </c>
    </row>
    <row r="55" spans="1:7" hidden="1" x14ac:dyDescent="0.25">
      <c r="A55" s="51" t="s">
        <v>63</v>
      </c>
      <c r="B55" s="44">
        <v>50</v>
      </c>
      <c r="C55" s="44">
        <v>509130</v>
      </c>
      <c r="D55" s="61" t="s">
        <v>61</v>
      </c>
      <c r="E55" s="53" t="s">
        <v>24</v>
      </c>
      <c r="F55" s="44">
        <f>IF($C$7="SEM-X (1MW)",1,0)*$E$4</f>
        <v>0</v>
      </c>
      <c r="G55" s="54">
        <f>VLOOKUP(Tabulka25[[#This Row],[PLU]],'VIP ENG'!E:I,5,0)*Tabulka25[[#This Row],[Množství]]</f>
        <v>0</v>
      </c>
    </row>
    <row r="56" spans="1:7" hidden="1" x14ac:dyDescent="0.25">
      <c r="A56" s="51" t="s">
        <v>63</v>
      </c>
      <c r="B56" s="44">
        <v>50</v>
      </c>
      <c r="C56" s="44" t="s">
        <v>89</v>
      </c>
      <c r="D56" s="53" t="s">
        <v>89</v>
      </c>
      <c r="E56" s="53" t="s">
        <v>89</v>
      </c>
      <c r="F56" s="40" t="s">
        <v>90</v>
      </c>
      <c r="G56" s="59">
        <f>((SUM(G42:G55)*0.98))</f>
        <v>12159.84</v>
      </c>
    </row>
    <row r="57" spans="1:7" hidden="1" x14ac:dyDescent="0.25">
      <c r="A57" s="51" t="s">
        <v>65</v>
      </c>
      <c r="B57" s="44">
        <v>75</v>
      </c>
      <c r="C57" s="44">
        <v>209751</v>
      </c>
      <c r="D57" s="60" t="s">
        <v>33</v>
      </c>
      <c r="E57" s="53" t="s">
        <v>82</v>
      </c>
      <c r="F57" s="44">
        <f>$E$4</f>
        <v>2</v>
      </c>
      <c r="G57" s="54">
        <f>VLOOKUP(Tabulka25[[#This Row],[PLU]],'VIP ENG'!E:I,5,0)*Tabulka25[[#This Row],[Množství]]</f>
        <v>13972.5</v>
      </c>
    </row>
    <row r="58" spans="1:7" hidden="1" x14ac:dyDescent="0.25">
      <c r="A58" s="51" t="s">
        <v>65</v>
      </c>
      <c r="B58" s="44">
        <v>75</v>
      </c>
      <c r="C58" s="44">
        <v>309141</v>
      </c>
      <c r="D58" s="60" t="s">
        <v>91</v>
      </c>
      <c r="E58" s="53" t="s">
        <v>82</v>
      </c>
      <c r="F58" s="44">
        <f>$E$3/$I$3*$E$4</f>
        <v>0</v>
      </c>
      <c r="G58" s="54">
        <f>VLOOKUP(Tabulka25[[#This Row],[PLU]],'VIP ENG'!E:I,5,0)*Tabulka25[[#This Row],[Množství]]</f>
        <v>0</v>
      </c>
    </row>
    <row r="59" spans="1:7" hidden="1" x14ac:dyDescent="0.25">
      <c r="A59" s="51" t="s">
        <v>65</v>
      </c>
      <c r="B59" s="44">
        <v>75</v>
      </c>
      <c r="C59" s="44">
        <v>309005</v>
      </c>
      <c r="D59" s="60" t="s">
        <v>36</v>
      </c>
      <c r="E59" s="53" t="s">
        <v>82</v>
      </c>
      <c r="F59" s="44" cm="1">
        <f t="array" ref="F59">_xlfn.IFS($E$3=0,"0",$E$3=71.7,"1",$E$3=86,"1",$E$3=100.3,"1",$E$3=114.6,"1",$E$3&gt;115,"0",TRUE,"1")*$E$4</f>
        <v>0</v>
      </c>
      <c r="G59" s="54">
        <f>VLOOKUP(Tabulka25[[#This Row],[PLU]],'VIP ENG'!E:I,5,0)*Tabulka25[[#This Row],[Množství]]</f>
        <v>0</v>
      </c>
    </row>
    <row r="60" spans="1:7" hidden="1" x14ac:dyDescent="0.25">
      <c r="A60" s="51" t="s">
        <v>65</v>
      </c>
      <c r="B60" s="44">
        <v>75</v>
      </c>
      <c r="C60" s="44">
        <v>309004</v>
      </c>
      <c r="D60" s="60" t="s">
        <v>35</v>
      </c>
      <c r="E60" s="53" t="s">
        <v>82</v>
      </c>
      <c r="F60" s="44">
        <f>IF($E$3&gt;128,1,0)*$E$4</f>
        <v>0</v>
      </c>
      <c r="G60" s="54">
        <f>VLOOKUP(Tabulka25[[#This Row],[PLU]],'VIP ENG'!E:I,5,0)*Tabulka25[[#This Row],[Množství]]</f>
        <v>0</v>
      </c>
    </row>
    <row r="61" spans="1:7" hidden="1" x14ac:dyDescent="0.25">
      <c r="A61" s="51" t="s">
        <v>65</v>
      </c>
      <c r="B61" s="44">
        <v>75</v>
      </c>
      <c r="C61" s="44">
        <v>509016</v>
      </c>
      <c r="D61" s="60" t="s">
        <v>92</v>
      </c>
      <c r="E61" s="53" t="s">
        <v>82</v>
      </c>
      <c r="F61" s="44" cm="1">
        <f t="array" ref="F61">_xlfn.IFS($E$3=0,"0",$E$3=71.7,"1",$E$3=86,"1",$E$3=100.31,"2",$E$3=114.64,"2",$E$3&gt;115,"2",TRUE,"1")*$E$4</f>
        <v>0</v>
      </c>
      <c r="G61" s="54">
        <f>VLOOKUP(Tabulka25[[#This Row],[PLU]],'VIP ENG'!E:I,5,0)*Tabulka25[[#This Row],[Množství]]</f>
        <v>0</v>
      </c>
    </row>
    <row r="62" spans="1:7" hidden="1" x14ac:dyDescent="0.25">
      <c r="A62" s="51" t="s">
        <v>65</v>
      </c>
      <c r="B62" s="44">
        <v>75</v>
      </c>
      <c r="C62" s="44">
        <v>509025</v>
      </c>
      <c r="D62" s="60" t="s">
        <v>93</v>
      </c>
      <c r="E62" s="53" t="s">
        <v>82</v>
      </c>
      <c r="F62" s="44">
        <f>IF($E$3&gt;70,1,0)*$E$4</f>
        <v>0</v>
      </c>
      <c r="G62" s="54">
        <f>VLOOKUP(Tabulka25[[#This Row],[PLU]],'VIP ENG'!E:I,5,0)*Tabulka25[[#This Row],[Množství]]</f>
        <v>0</v>
      </c>
    </row>
    <row r="63" spans="1:7" hidden="1" x14ac:dyDescent="0.25">
      <c r="A63" s="51" t="s">
        <v>65</v>
      </c>
      <c r="B63" s="44">
        <v>75</v>
      </c>
      <c r="C63" s="44">
        <v>509141</v>
      </c>
      <c r="D63" s="60" t="s">
        <v>39</v>
      </c>
      <c r="E63" s="53" t="s">
        <v>82</v>
      </c>
      <c r="F63" s="44">
        <f>IF($C$6="Growatt TPM-CT-E-EU (250/5A)",1,0)*$E$4</f>
        <v>2</v>
      </c>
      <c r="G63" s="54">
        <f>VLOOKUP(Tabulka25[[#This Row],[PLU]],'VIP ENG'!E:I,5,0)*Tabulka25[[#This Row],[Množství]]</f>
        <v>382.8</v>
      </c>
    </row>
    <row r="64" spans="1:7" hidden="1" x14ac:dyDescent="0.25">
      <c r="A64" s="51" t="s">
        <v>65</v>
      </c>
      <c r="B64" s="44">
        <v>75</v>
      </c>
      <c r="C64" s="44">
        <v>509142</v>
      </c>
      <c r="D64" s="60" t="s">
        <v>41</v>
      </c>
      <c r="E64" s="53" t="s">
        <v>82</v>
      </c>
      <c r="F64" s="44">
        <f>IF($C$6="Growatt TPM-CT-E-EU (600/5A)",1,0)*$E$4</f>
        <v>0</v>
      </c>
      <c r="G64" s="54">
        <f>VLOOKUP(Tabulka25[[#This Row],[PLU]],'VIP ENG'!E:I,5,0)*Tabulka25[[#This Row],[Množství]]</f>
        <v>0</v>
      </c>
    </row>
    <row r="65" spans="1:7" hidden="1" x14ac:dyDescent="0.25">
      <c r="A65" s="51" t="s">
        <v>65</v>
      </c>
      <c r="B65" s="44">
        <v>75</v>
      </c>
      <c r="C65" s="44">
        <v>509026</v>
      </c>
      <c r="D65" s="60" t="s">
        <v>37</v>
      </c>
      <c r="E65" s="53" t="s">
        <v>24</v>
      </c>
      <c r="F65" s="44">
        <f>IF($E$3&gt;100,1,0)*$E$4</f>
        <v>0</v>
      </c>
      <c r="G65" s="54">
        <f>VLOOKUP(Tabulka25[[#This Row],[PLU]],'VIP ENG'!E:I,5,0)*Tabulka25[[#This Row],[Množství]]</f>
        <v>0</v>
      </c>
    </row>
    <row r="66" spans="1:7" hidden="1" x14ac:dyDescent="0.25">
      <c r="A66" s="51" t="s">
        <v>65</v>
      </c>
      <c r="B66" s="44">
        <v>75</v>
      </c>
      <c r="C66" s="56">
        <v>509161</v>
      </c>
      <c r="D66" s="60" t="s">
        <v>38</v>
      </c>
      <c r="E66" s="53" t="s">
        <v>82</v>
      </c>
      <c r="F66" s="44">
        <v>1</v>
      </c>
      <c r="G66" s="54">
        <f>VLOOKUP(Tabulka25[[#This Row],[PLU]],'VIP ENG'!E:I,5,0)*Tabulka25[[#This Row],[Množství]]</f>
        <v>25.2</v>
      </c>
    </row>
    <row r="67" spans="1:7" hidden="1" x14ac:dyDescent="0.25">
      <c r="A67" s="51" t="s">
        <v>65</v>
      </c>
      <c r="B67" s="44">
        <v>75</v>
      </c>
      <c r="C67" s="52">
        <v>509100</v>
      </c>
      <c r="D67" s="61" t="s">
        <v>52</v>
      </c>
      <c r="E67" s="53" t="s">
        <v>24</v>
      </c>
      <c r="F67" s="44">
        <f>IF($C$7="SEM-X (100kW)",1,0)*$E$4</f>
        <v>0</v>
      </c>
      <c r="G67" s="54">
        <f>VLOOKUP(Tabulka25[[#This Row],[PLU]],'VIP ENG'!E:I,5,0)*Tabulka25[[#This Row],[Množství]]</f>
        <v>0</v>
      </c>
    </row>
    <row r="68" spans="1:7" hidden="1" x14ac:dyDescent="0.25">
      <c r="A68" s="51" t="s">
        <v>65</v>
      </c>
      <c r="B68" s="44">
        <v>75</v>
      </c>
      <c r="C68" s="52">
        <v>509110</v>
      </c>
      <c r="D68" s="61" t="s">
        <v>56</v>
      </c>
      <c r="E68" s="53" t="s">
        <v>24</v>
      </c>
      <c r="F68" s="44">
        <f>IF($C$7="SEM-X (300kW)",1,0)*$E$4</f>
        <v>0</v>
      </c>
      <c r="G68" s="54">
        <f>VLOOKUP(Tabulka25[[#This Row],[PLU]],'VIP ENG'!E:I,5,0)*Tabulka25[[#This Row],[Množství]]</f>
        <v>0</v>
      </c>
    </row>
    <row r="69" spans="1:7" hidden="1" x14ac:dyDescent="0.25">
      <c r="A69" s="51" t="s">
        <v>65</v>
      </c>
      <c r="B69" s="44">
        <v>75</v>
      </c>
      <c r="C69" s="52">
        <v>509120</v>
      </c>
      <c r="D69" s="61" t="s">
        <v>59</v>
      </c>
      <c r="E69" s="53" t="s">
        <v>24</v>
      </c>
      <c r="F69" s="44">
        <f>IF($C$7="SEM-X (600kW)",1,0)*$E$4</f>
        <v>0</v>
      </c>
      <c r="G69" s="54">
        <f>VLOOKUP(Tabulka25[[#This Row],[PLU]],'VIP ENG'!E:I,5,0)*Tabulka25[[#This Row],[Množství]]</f>
        <v>0</v>
      </c>
    </row>
    <row r="70" spans="1:7" hidden="1" x14ac:dyDescent="0.25">
      <c r="A70" s="51" t="s">
        <v>65</v>
      </c>
      <c r="B70" s="44">
        <v>75</v>
      </c>
      <c r="C70" s="44">
        <v>509130</v>
      </c>
      <c r="D70" s="61" t="s">
        <v>61</v>
      </c>
      <c r="E70" s="53" t="s">
        <v>24</v>
      </c>
      <c r="F70" s="44">
        <f>IF($C$7="SEM-X (1MW)",1,0)*$E$4</f>
        <v>0</v>
      </c>
      <c r="G70" s="54">
        <f>VLOOKUP(Tabulka25[[#This Row],[PLU]],'VIP ENG'!E:I,5,0)*Tabulka25[[#This Row],[Množství]]</f>
        <v>0</v>
      </c>
    </row>
    <row r="71" spans="1:7" hidden="1" x14ac:dyDescent="0.25">
      <c r="A71" s="51" t="s">
        <v>65</v>
      </c>
      <c r="B71" s="44">
        <v>75</v>
      </c>
      <c r="C71" s="44" t="s">
        <v>89</v>
      </c>
      <c r="D71" s="53" t="s">
        <v>89</v>
      </c>
      <c r="E71" s="53" t="s">
        <v>89</v>
      </c>
      <c r="F71" s="40" t="s">
        <v>90</v>
      </c>
      <c r="G71" s="59">
        <f>((SUM(G57:G70))*0.98)</f>
        <v>14092.89</v>
      </c>
    </row>
    <row r="72" spans="1:7" hidden="1" x14ac:dyDescent="0.25">
      <c r="A72" s="51" t="s">
        <v>67</v>
      </c>
      <c r="B72" s="44">
        <v>100</v>
      </c>
      <c r="C72" s="44">
        <v>209016</v>
      </c>
      <c r="D72" s="60" t="s">
        <v>34</v>
      </c>
      <c r="E72" s="53" t="s">
        <v>82</v>
      </c>
      <c r="F72" s="44">
        <f>$E$4</f>
        <v>2</v>
      </c>
      <c r="G72" s="54">
        <f>VLOOKUP(Tabulka25[[#This Row],[PLU]],'VIP ENG'!E:I,5,0)*Tabulka25[[#This Row],[Množství]]</f>
        <v>15350</v>
      </c>
    </row>
    <row r="73" spans="1:7" hidden="1" x14ac:dyDescent="0.25">
      <c r="A73" s="51" t="s">
        <v>67</v>
      </c>
      <c r="B73" s="44">
        <v>100</v>
      </c>
      <c r="C73" s="44">
        <v>309141</v>
      </c>
      <c r="D73" s="60" t="s">
        <v>91</v>
      </c>
      <c r="E73" s="53" t="s">
        <v>82</v>
      </c>
      <c r="F73" s="44">
        <f>$E$3/$I$3*$E$4</f>
        <v>0</v>
      </c>
      <c r="G73" s="54">
        <f>VLOOKUP(Tabulka25[[#This Row],[PLU]],'VIP ENG'!E:I,5,0)*Tabulka25[[#This Row],[Množství]]</f>
        <v>0</v>
      </c>
    </row>
    <row r="74" spans="1:7" hidden="1" x14ac:dyDescent="0.25">
      <c r="A74" s="51" t="s">
        <v>67</v>
      </c>
      <c r="B74" s="44">
        <v>100</v>
      </c>
      <c r="C74" s="44">
        <v>309005</v>
      </c>
      <c r="D74" s="60" t="s">
        <v>36</v>
      </c>
      <c r="E74" s="53" t="s">
        <v>82</v>
      </c>
      <c r="F74" s="44" cm="1">
        <f t="array" ref="F74">_xlfn.IFS($E$3=0,"0",$E$3=71.7,"1",$E$3=86,"1",$E$3=100.3,"1",$E$3=114.6,"1",$E$3&gt;115,"0",TRUE,"1")*$E$4</f>
        <v>0</v>
      </c>
      <c r="G74" s="54">
        <f>VLOOKUP(Tabulka25[[#This Row],[PLU]],'VIP ENG'!E:I,5,0)*Tabulka25[[#This Row],[Množství]]</f>
        <v>0</v>
      </c>
    </row>
    <row r="75" spans="1:7" hidden="1" x14ac:dyDescent="0.25">
      <c r="A75" s="51" t="s">
        <v>67</v>
      </c>
      <c r="B75" s="44">
        <v>100</v>
      </c>
      <c r="C75" s="44">
        <v>309004</v>
      </c>
      <c r="D75" s="60" t="s">
        <v>35</v>
      </c>
      <c r="E75" s="53" t="s">
        <v>82</v>
      </c>
      <c r="F75" s="44">
        <f>IF($E$3&gt;128,1,0)*$E$4</f>
        <v>0</v>
      </c>
      <c r="G75" s="54">
        <f>VLOOKUP(Tabulka25[[#This Row],[PLU]],'VIP ENG'!E:I,5,0)*Tabulka25[[#This Row],[Množství]]</f>
        <v>0</v>
      </c>
    </row>
    <row r="76" spans="1:7" hidden="1" x14ac:dyDescent="0.25">
      <c r="A76" s="51" t="s">
        <v>67</v>
      </c>
      <c r="B76" s="44">
        <v>100</v>
      </c>
      <c r="C76" s="44">
        <v>509016</v>
      </c>
      <c r="D76" s="60" t="s">
        <v>92</v>
      </c>
      <c r="E76" s="53" t="s">
        <v>82</v>
      </c>
      <c r="F76" s="44" cm="1">
        <f t="array" ref="F76">_xlfn.IFS($E$3=0,"0",$E$3=71.7,"1",$E$3=86,"1",$E$3=100.31,"2",$E$3=114.64,"2",$E$3&gt;115,"2",TRUE,"1")*$E$4</f>
        <v>0</v>
      </c>
      <c r="G76" s="54">
        <f>VLOOKUP(Tabulka25[[#This Row],[PLU]],'VIP ENG'!E:I,5,0)*Tabulka25[[#This Row],[Množství]]</f>
        <v>0</v>
      </c>
    </row>
    <row r="77" spans="1:7" hidden="1" x14ac:dyDescent="0.25">
      <c r="A77" s="51" t="s">
        <v>67</v>
      </c>
      <c r="B77" s="44">
        <v>100</v>
      </c>
      <c r="C77" s="44">
        <v>509025</v>
      </c>
      <c r="D77" s="60" t="s">
        <v>93</v>
      </c>
      <c r="E77" s="53" t="s">
        <v>82</v>
      </c>
      <c r="F77" s="44">
        <f>IF($E$3&gt;70,1,0)*$E$4</f>
        <v>0</v>
      </c>
      <c r="G77" s="54">
        <f>VLOOKUP(Tabulka25[[#This Row],[PLU]],'VIP ENG'!E:I,5,0)*Tabulka25[[#This Row],[Množství]]</f>
        <v>0</v>
      </c>
    </row>
    <row r="78" spans="1:7" hidden="1" x14ac:dyDescent="0.25">
      <c r="A78" s="51" t="s">
        <v>67</v>
      </c>
      <c r="B78" s="44">
        <v>100</v>
      </c>
      <c r="C78" s="44">
        <v>509141</v>
      </c>
      <c r="D78" s="60" t="s">
        <v>39</v>
      </c>
      <c r="E78" s="53" t="s">
        <v>82</v>
      </c>
      <c r="F78" s="44">
        <f>IF($C$6="Growatt TPM-CT-E-EU (250/5A)",1,0)*$E$4</f>
        <v>2</v>
      </c>
      <c r="G78" s="54">
        <f>VLOOKUP(Tabulka25[[#This Row],[PLU]],'VIP ENG'!E:I,5,0)*Tabulka25[[#This Row],[Množství]]</f>
        <v>382.8</v>
      </c>
    </row>
    <row r="79" spans="1:7" hidden="1" x14ac:dyDescent="0.25">
      <c r="A79" s="51" t="s">
        <v>67</v>
      </c>
      <c r="B79" s="44">
        <v>100</v>
      </c>
      <c r="C79" s="44">
        <v>509142</v>
      </c>
      <c r="D79" s="60" t="s">
        <v>41</v>
      </c>
      <c r="E79" s="53" t="s">
        <v>82</v>
      </c>
      <c r="F79" s="44">
        <f>IF($C$6="Growatt TPM-CT-E-EU (600/5A)",1,0)*$E$4</f>
        <v>0</v>
      </c>
      <c r="G79" s="54">
        <f>VLOOKUP(Tabulka25[[#This Row],[PLU]],'VIP ENG'!E:I,5,0)*Tabulka25[[#This Row],[Množství]]</f>
        <v>0</v>
      </c>
    </row>
    <row r="80" spans="1:7" hidden="1" x14ac:dyDescent="0.25">
      <c r="A80" s="51" t="s">
        <v>67</v>
      </c>
      <c r="B80" s="44">
        <v>100</v>
      </c>
      <c r="C80" s="44">
        <v>509026</v>
      </c>
      <c r="D80" s="60" t="s">
        <v>37</v>
      </c>
      <c r="E80" s="53" t="s">
        <v>24</v>
      </c>
      <c r="F80" s="44">
        <f>IF($E$3&gt;100,1,0)*$E$4</f>
        <v>0</v>
      </c>
      <c r="G80" s="54">
        <f>VLOOKUP(Tabulka25[[#This Row],[PLU]],'VIP ENG'!E:I,5,0)*Tabulka25[[#This Row],[Množství]]</f>
        <v>0</v>
      </c>
    </row>
    <row r="81" spans="1:7" hidden="1" x14ac:dyDescent="0.25">
      <c r="A81" s="51" t="s">
        <v>67</v>
      </c>
      <c r="B81" s="44">
        <v>100</v>
      </c>
      <c r="C81" s="56">
        <v>509161</v>
      </c>
      <c r="D81" s="60" t="s">
        <v>38</v>
      </c>
      <c r="E81" s="53" t="s">
        <v>82</v>
      </c>
      <c r="F81" s="44">
        <v>1</v>
      </c>
      <c r="G81" s="54">
        <f>VLOOKUP(Tabulka25[[#This Row],[PLU]],'VIP ENG'!E:I,5,0)*Tabulka25[[#This Row],[Množství]]</f>
        <v>25.2</v>
      </c>
    </row>
    <row r="82" spans="1:7" hidden="1" x14ac:dyDescent="0.25">
      <c r="A82" s="51" t="s">
        <v>67</v>
      </c>
      <c r="B82" s="44">
        <v>100</v>
      </c>
      <c r="C82" s="52">
        <v>509100</v>
      </c>
      <c r="D82" s="61" t="s">
        <v>52</v>
      </c>
      <c r="E82" s="53" t="s">
        <v>24</v>
      </c>
      <c r="F82" s="44">
        <f>IF($C$7="SEM-X (100kW)",1,0)*$E$4</f>
        <v>0</v>
      </c>
      <c r="G82" s="54">
        <f>VLOOKUP(Tabulka25[[#This Row],[PLU]],'VIP ENG'!E:I,5,0)*Tabulka25[[#This Row],[Množství]]</f>
        <v>0</v>
      </c>
    </row>
    <row r="83" spans="1:7" hidden="1" x14ac:dyDescent="0.25">
      <c r="A83" s="51" t="s">
        <v>67</v>
      </c>
      <c r="B83" s="44">
        <v>100</v>
      </c>
      <c r="C83" s="52">
        <v>509110</v>
      </c>
      <c r="D83" s="61" t="s">
        <v>56</v>
      </c>
      <c r="E83" s="53" t="s">
        <v>24</v>
      </c>
      <c r="F83" s="44">
        <f>IF($C$7="SEM-X (300kW)",1,0)*$E$4</f>
        <v>0</v>
      </c>
      <c r="G83" s="54">
        <f>VLOOKUP(Tabulka25[[#This Row],[PLU]],'VIP ENG'!E:I,5,0)*Tabulka25[[#This Row],[Množství]]</f>
        <v>0</v>
      </c>
    </row>
    <row r="84" spans="1:7" hidden="1" x14ac:dyDescent="0.25">
      <c r="A84" s="51" t="s">
        <v>67</v>
      </c>
      <c r="B84" s="44">
        <v>100</v>
      </c>
      <c r="C84" s="52">
        <v>509120</v>
      </c>
      <c r="D84" s="61" t="s">
        <v>59</v>
      </c>
      <c r="E84" s="53" t="s">
        <v>24</v>
      </c>
      <c r="F84" s="44">
        <f>IF($C$7="SEM-X (600kW)",1,0)*$E$4</f>
        <v>0</v>
      </c>
      <c r="G84" s="54">
        <f>VLOOKUP(Tabulka25[[#This Row],[PLU]],'VIP ENG'!E:I,5,0)*Tabulka25[[#This Row],[Množství]]</f>
        <v>0</v>
      </c>
    </row>
    <row r="85" spans="1:7" hidden="1" x14ac:dyDescent="0.25">
      <c r="A85" s="51" t="s">
        <v>67</v>
      </c>
      <c r="B85" s="44">
        <v>100</v>
      </c>
      <c r="C85" s="44">
        <v>509130</v>
      </c>
      <c r="D85" s="61" t="s">
        <v>61</v>
      </c>
      <c r="E85" s="53" t="s">
        <v>24</v>
      </c>
      <c r="F85" s="44">
        <f>IF($C$7="SEM-X (1MW)",1,0)*$E$4</f>
        <v>0</v>
      </c>
      <c r="G85" s="54">
        <f>VLOOKUP(Tabulka25[[#This Row],[PLU]],'VIP ENG'!E:I,5,0)*Tabulka25[[#This Row],[Množství]]</f>
        <v>0</v>
      </c>
    </row>
    <row r="86" spans="1:7" hidden="1" x14ac:dyDescent="0.25">
      <c r="A86" s="51" t="s">
        <v>67</v>
      </c>
      <c r="B86" s="44">
        <v>100</v>
      </c>
      <c r="C86" s="44" t="s">
        <v>89</v>
      </c>
      <c r="D86" s="53" t="s">
        <v>89</v>
      </c>
      <c r="E86" s="53" t="s">
        <v>89</v>
      </c>
      <c r="F86" s="40" t="s">
        <v>90</v>
      </c>
      <c r="G86" s="59">
        <f>((SUM(G72:G85)*0.98))</f>
        <v>15442.84</v>
      </c>
    </row>
    <row r="87" spans="1:7" hidden="1" x14ac:dyDescent="0.25">
      <c r="A87" s="51" t="s">
        <v>26</v>
      </c>
      <c r="B87" s="44">
        <v>15</v>
      </c>
      <c r="C87" s="62">
        <v>209150</v>
      </c>
      <c r="D87" s="60" t="s">
        <v>26</v>
      </c>
      <c r="E87" s="53" t="s">
        <v>82</v>
      </c>
      <c r="F87" s="44">
        <f>$E$4</f>
        <v>2</v>
      </c>
      <c r="G87" s="54">
        <f>VLOOKUP(Tabulka25[[#This Row],[PLU]],'VIP ENG'!E:I,5,0)*Tabulka25[[#This Row],[Množství]]</f>
        <v>2173.6</v>
      </c>
    </row>
    <row r="88" spans="1:7" hidden="1" x14ac:dyDescent="0.25">
      <c r="A88" s="51" t="s">
        <v>26</v>
      </c>
      <c r="B88" s="44">
        <v>15</v>
      </c>
      <c r="C88" s="44">
        <v>309052</v>
      </c>
      <c r="D88" s="60" t="s">
        <v>83</v>
      </c>
      <c r="E88" s="53" t="s">
        <v>82</v>
      </c>
      <c r="F88" s="44">
        <f>$E$2/$I$2*$E$4</f>
        <v>24</v>
      </c>
      <c r="G88" s="54">
        <f>VLOOKUP(Tabulka25[[#This Row],[PLU]],'VIP ENG'!E:I,5,0)*Tabulka25[[#This Row],[Množství]]</f>
        <v>24710.399999999998</v>
      </c>
    </row>
    <row r="89" spans="1:7" hidden="1" x14ac:dyDescent="0.25">
      <c r="A89" s="51" t="s">
        <v>26</v>
      </c>
      <c r="B89" s="44">
        <v>15</v>
      </c>
      <c r="C89" s="44">
        <v>309003</v>
      </c>
      <c r="D89" s="60" t="s">
        <v>94</v>
      </c>
      <c r="E89" s="53" t="s">
        <v>82</v>
      </c>
      <c r="F89" s="44">
        <f>IF($E$2&gt;30,2,1)*$E$4</f>
        <v>4</v>
      </c>
      <c r="G89" s="54">
        <f>VLOOKUP(Tabulka25[[#This Row],[PLU]],'VIP ENG'!E:I,5,0)*Tabulka25[[#This Row],[Množství]]</f>
        <v>1122</v>
      </c>
    </row>
    <row r="90" spans="1:7" hidden="1" x14ac:dyDescent="0.25">
      <c r="A90" s="51" t="s">
        <v>26</v>
      </c>
      <c r="B90" s="44">
        <v>15</v>
      </c>
      <c r="C90" s="44">
        <v>509014</v>
      </c>
      <c r="D90" s="60" t="s">
        <v>30</v>
      </c>
      <c r="E90" s="53" t="s">
        <v>82</v>
      </c>
      <c r="F90" s="44" cm="1">
        <f t="array" ref="F90">_xlfn.IFS($E$2=25,"2",$E$2=30,"2",$E$2=35,"2",$E$2=40,"2",$E$2=45,"3",$E$2=50,"4",$E$2&gt;50,"4",TRUE,"1")*$E$4</f>
        <v>8</v>
      </c>
      <c r="G90" s="54">
        <f>VLOOKUP(Tabulka25[[#This Row],[PLU]],'VIP ENG'!E:I,5,0)*Tabulka25[[#This Row],[Množství]]</f>
        <v>264</v>
      </c>
    </row>
    <row r="91" spans="1:7" hidden="1" x14ac:dyDescent="0.25">
      <c r="A91" s="51" t="s">
        <v>26</v>
      </c>
      <c r="B91" s="44">
        <v>15</v>
      </c>
      <c r="C91" s="56">
        <v>509031</v>
      </c>
      <c r="D91" s="53" t="s">
        <v>85</v>
      </c>
      <c r="E91" s="53" t="s">
        <v>82</v>
      </c>
      <c r="F91" s="44">
        <f>$E$4</f>
        <v>2</v>
      </c>
      <c r="G91" s="54">
        <f>VLOOKUP(Tabulka25[[#This Row],[PLU]],'VIP ENG'!E:I,5,0)*Tabulka25[[#This Row],[Množství]]</f>
        <v>242</v>
      </c>
    </row>
    <row r="92" spans="1:7" hidden="1" x14ac:dyDescent="0.25">
      <c r="A92" s="51" t="s">
        <v>26</v>
      </c>
      <c r="B92" s="44">
        <v>15</v>
      </c>
      <c r="C92" s="63">
        <v>509011</v>
      </c>
      <c r="D92" s="60" t="s">
        <v>86</v>
      </c>
      <c r="E92" s="53" t="s">
        <v>24</v>
      </c>
      <c r="F92" s="44">
        <f>$E$4</f>
        <v>2</v>
      </c>
      <c r="G92" s="54">
        <f>VLOOKUP(Tabulka25[[#This Row],[PLU]],'VIP ENG'!E:I,5,0)*Tabulka25[[#This Row],[Množství]]</f>
        <v>31.5</v>
      </c>
    </row>
    <row r="93" spans="1:7" hidden="1" x14ac:dyDescent="0.25">
      <c r="A93" s="51" t="s">
        <v>26</v>
      </c>
      <c r="B93" s="44">
        <v>15</v>
      </c>
      <c r="C93" s="26">
        <v>509102</v>
      </c>
      <c r="D93" s="60" t="s">
        <v>95</v>
      </c>
      <c r="E93" s="53" t="s">
        <v>24</v>
      </c>
      <c r="F93" s="44">
        <f>IF($C$5="ANO",1,0)*$E$4</f>
        <v>2</v>
      </c>
      <c r="G93" s="54">
        <f>VLOOKUP(Tabulka25[[#This Row],[PLU]],'VIP ENG'!E:I,5,0)*Tabulka25[[#This Row],[Množství]]</f>
        <v>622.6</v>
      </c>
    </row>
    <row r="94" spans="1:7" hidden="1" x14ac:dyDescent="0.25">
      <c r="A94" s="51" t="s">
        <v>26</v>
      </c>
      <c r="B94" s="44">
        <v>15</v>
      </c>
      <c r="C94" s="44">
        <v>509035</v>
      </c>
      <c r="D94" s="60" t="s">
        <v>31</v>
      </c>
      <c r="E94" s="53" t="s">
        <v>24</v>
      </c>
      <c r="F94" s="44" cm="1">
        <f t="array" ref="F94">_xlfn.IFS($E$2=25,"1",$E$2=30,"1",$E$2=35,"0",$E$2=40,"0",$E$2=45,"1",$E$2=50,"2",$E$2&gt;50,"2",TRUE,"0")*$E$4</f>
        <v>4</v>
      </c>
      <c r="G94" s="54">
        <f>VLOOKUP(Tabulka25[[#This Row],[PLU]],'VIP ENG'!E:I,5,0)*Tabulka25[[#This Row],[Množství]]</f>
        <v>193.6</v>
      </c>
    </row>
    <row r="95" spans="1:7" hidden="1" x14ac:dyDescent="0.25">
      <c r="A95" s="51" t="s">
        <v>26</v>
      </c>
      <c r="B95" s="44">
        <v>15</v>
      </c>
      <c r="C95" s="44">
        <v>509036</v>
      </c>
      <c r="D95" s="60" t="s">
        <v>96</v>
      </c>
      <c r="E95" s="53" t="s">
        <v>24</v>
      </c>
      <c r="F95" s="44">
        <f>IF($E$2&gt;30,1,0)*$E$4</f>
        <v>2</v>
      </c>
      <c r="G95" s="54">
        <f>VLOOKUP(Tabulka25[[#This Row],[PLU]],'VIP ENG'!E:I,5,0)*Tabulka25[[#This Row],[Množství]]</f>
        <v>37.4</v>
      </c>
    </row>
    <row r="96" spans="1:7" hidden="1" x14ac:dyDescent="0.25">
      <c r="A96" s="51" t="s">
        <v>26</v>
      </c>
      <c r="B96" s="44">
        <v>15</v>
      </c>
      <c r="C96" s="44" t="s">
        <v>89</v>
      </c>
      <c r="D96" s="53" t="s">
        <v>89</v>
      </c>
      <c r="E96" s="53" t="s">
        <v>89</v>
      </c>
      <c r="F96" s="40" t="s">
        <v>90</v>
      </c>
      <c r="G96" s="59">
        <f>(SUM(G87:G95)*0.98)</f>
        <v>28809.157999999996</v>
      </c>
    </row>
    <row r="97" spans="1:7" hidden="1" x14ac:dyDescent="0.25">
      <c r="A97" s="51" t="s">
        <v>27</v>
      </c>
      <c r="B97" s="44">
        <v>20</v>
      </c>
      <c r="C97" s="62">
        <v>209200</v>
      </c>
      <c r="D97" s="60" t="s">
        <v>27</v>
      </c>
      <c r="E97" s="53" t="s">
        <v>82</v>
      </c>
      <c r="F97" s="44">
        <f>$E$4</f>
        <v>2</v>
      </c>
      <c r="G97" s="54">
        <f>VLOOKUP(Tabulka25[[#This Row],[PLU]],'VIP ENG'!E:I,5,0)*Tabulka25[[#This Row],[Množství]]</f>
        <v>2558.6</v>
      </c>
    </row>
    <row r="98" spans="1:7" hidden="1" x14ac:dyDescent="0.25">
      <c r="A98" s="51" t="s">
        <v>27</v>
      </c>
      <c r="B98" s="44">
        <v>20</v>
      </c>
      <c r="C98" s="44">
        <v>309052</v>
      </c>
      <c r="D98" s="60" t="s">
        <v>83</v>
      </c>
      <c r="E98" s="53" t="s">
        <v>82</v>
      </c>
      <c r="F98" s="44">
        <f>$E$2/$I$2*E4</f>
        <v>24</v>
      </c>
      <c r="G98" s="54">
        <f>VLOOKUP(Tabulka25[[#This Row],[PLU]],'VIP ENG'!E:I,5,0)*Tabulka25[[#This Row],[Množství]]</f>
        <v>24710.399999999998</v>
      </c>
    </row>
    <row r="99" spans="1:7" hidden="1" x14ac:dyDescent="0.25">
      <c r="A99" s="51" t="s">
        <v>27</v>
      </c>
      <c r="B99" s="44">
        <v>20</v>
      </c>
      <c r="C99" s="44">
        <v>309003</v>
      </c>
      <c r="D99" s="60" t="s">
        <v>94</v>
      </c>
      <c r="E99" s="53" t="s">
        <v>82</v>
      </c>
      <c r="F99" s="44">
        <f>IF($E$2&gt;30,2,1)*$E$4</f>
        <v>4</v>
      </c>
      <c r="G99" s="54">
        <f>VLOOKUP(Tabulka25[[#This Row],[PLU]],'VIP ENG'!E:I,5,0)*Tabulka25[[#This Row],[Množství]]</f>
        <v>1122</v>
      </c>
    </row>
    <row r="100" spans="1:7" hidden="1" x14ac:dyDescent="0.25">
      <c r="A100" s="51" t="s">
        <v>27</v>
      </c>
      <c r="B100" s="44">
        <v>20</v>
      </c>
      <c r="C100" s="44">
        <v>509014</v>
      </c>
      <c r="D100" s="60" t="s">
        <v>30</v>
      </c>
      <c r="E100" s="53" t="s">
        <v>82</v>
      </c>
      <c r="F100" s="44" cm="1">
        <f t="array" ref="F100">_xlfn.IFS($E$2=25,"2",$E$2=30,"2",$E$2=35,"2",$E$2=40,"2",$E$2=45,"3",$E$2=50,"4",$E$2&gt;50,"4",TRUE,"1")*$E$4</f>
        <v>8</v>
      </c>
      <c r="G100" s="54">
        <f>VLOOKUP(Tabulka25[[#This Row],[PLU]],'VIP ENG'!E:I,5,0)*Tabulka25[[#This Row],[Množství]]</f>
        <v>264</v>
      </c>
    </row>
    <row r="101" spans="1:7" hidden="1" x14ac:dyDescent="0.25">
      <c r="A101" s="51" t="s">
        <v>27</v>
      </c>
      <c r="B101" s="44">
        <v>20</v>
      </c>
      <c r="C101" s="56">
        <v>509031</v>
      </c>
      <c r="D101" s="53" t="s">
        <v>85</v>
      </c>
      <c r="E101" s="53" t="s">
        <v>82</v>
      </c>
      <c r="F101" s="44">
        <f>$E$4</f>
        <v>2</v>
      </c>
      <c r="G101" s="54">
        <f>VLOOKUP(Tabulka25[[#This Row],[PLU]],'VIP ENG'!E:I,5,0)*Tabulka25[[#This Row],[Množství]]</f>
        <v>242</v>
      </c>
    </row>
    <row r="102" spans="1:7" hidden="1" x14ac:dyDescent="0.25">
      <c r="A102" s="51" t="s">
        <v>27</v>
      </c>
      <c r="B102" s="44">
        <v>20</v>
      </c>
      <c r="C102" s="63">
        <v>509011</v>
      </c>
      <c r="D102" s="60" t="s">
        <v>86</v>
      </c>
      <c r="E102" s="53" t="s">
        <v>24</v>
      </c>
      <c r="F102" s="44">
        <f>$E$4</f>
        <v>2</v>
      </c>
      <c r="G102" s="54">
        <f>VLOOKUP(Tabulka25[[#This Row],[PLU]],'VIP ENG'!E:I,5,0)*Tabulka25[[#This Row],[Množství]]</f>
        <v>31.5</v>
      </c>
    </row>
    <row r="103" spans="1:7" hidden="1" x14ac:dyDescent="0.25">
      <c r="A103" s="51" t="s">
        <v>27</v>
      </c>
      <c r="B103" s="44">
        <v>20</v>
      </c>
      <c r="C103" s="26">
        <v>509102</v>
      </c>
      <c r="D103" s="60" t="s">
        <v>95</v>
      </c>
      <c r="E103" s="53" t="s">
        <v>24</v>
      </c>
      <c r="F103" s="44">
        <f>IF($C$5="ANO",1,0)*$E$4</f>
        <v>2</v>
      </c>
      <c r="G103" s="54">
        <f>VLOOKUP(Tabulka25[[#This Row],[PLU]],'VIP ENG'!E:I,5,0)*Tabulka25[[#This Row],[Množství]]</f>
        <v>622.6</v>
      </c>
    </row>
    <row r="104" spans="1:7" hidden="1" x14ac:dyDescent="0.25">
      <c r="A104" s="51" t="s">
        <v>27</v>
      </c>
      <c r="B104" s="44">
        <v>20</v>
      </c>
      <c r="C104" s="44">
        <v>509035</v>
      </c>
      <c r="D104" s="60" t="s">
        <v>31</v>
      </c>
      <c r="E104" s="53" t="s">
        <v>24</v>
      </c>
      <c r="F104" s="44" cm="1">
        <f t="array" ref="F104">_xlfn.IFS($E$2=25,"1",$E$2=30,"1",$E$2=35,"0",$E$2=40,"0",$E$2=45,"1",$E$2=50,"2",$E$2&gt;50,"2",TRUE,"0")*$E$4</f>
        <v>4</v>
      </c>
      <c r="G104" s="54">
        <f>VLOOKUP(Tabulka25[[#This Row],[PLU]],'VIP ENG'!E:I,5,0)*Tabulka25[[#This Row],[Množství]]</f>
        <v>193.6</v>
      </c>
    </row>
    <row r="105" spans="1:7" hidden="1" x14ac:dyDescent="0.25">
      <c r="A105" s="51" t="s">
        <v>27</v>
      </c>
      <c r="B105" s="44">
        <v>20</v>
      </c>
      <c r="C105" s="44">
        <v>509036</v>
      </c>
      <c r="D105" s="60" t="s">
        <v>96</v>
      </c>
      <c r="E105" s="53" t="s">
        <v>24</v>
      </c>
      <c r="F105" s="44">
        <f>IF($E$2&gt;30,1,0)*$E$4</f>
        <v>2</v>
      </c>
      <c r="G105" s="54">
        <f>VLOOKUP(Tabulka25[[#This Row],[PLU]],'VIP ENG'!E:I,5,0)*Tabulka25[[#This Row],[Množství]]</f>
        <v>37.4</v>
      </c>
    </row>
    <row r="106" spans="1:7" hidden="1" x14ac:dyDescent="0.25">
      <c r="A106" s="51" t="s">
        <v>27</v>
      </c>
      <c r="B106" s="44">
        <v>20</v>
      </c>
      <c r="C106" s="44" t="s">
        <v>89</v>
      </c>
      <c r="D106" s="53" t="s">
        <v>89</v>
      </c>
      <c r="E106" s="53" t="s">
        <v>89</v>
      </c>
      <c r="F106" s="64" t="s">
        <v>97</v>
      </c>
      <c r="G106" s="65">
        <f>((SUM(G97:G105)*0.98))</f>
        <v>29186.457999999995</v>
      </c>
    </row>
    <row r="107" spans="1:7" hidden="1" x14ac:dyDescent="0.25">
      <c r="A107" s="51" t="s">
        <v>28</v>
      </c>
      <c r="B107" s="44">
        <v>25</v>
      </c>
      <c r="C107" s="62">
        <v>209250</v>
      </c>
      <c r="D107" s="60" t="s">
        <v>28</v>
      </c>
      <c r="E107" s="53" t="s">
        <v>82</v>
      </c>
      <c r="F107" s="44">
        <f>$E$4</f>
        <v>2</v>
      </c>
      <c r="G107" s="54">
        <f>VLOOKUP(Tabulka25[[#This Row],[PLU]],'VIP ENG'!E:I,5,0)*Tabulka25[[#This Row],[Množství]]</f>
        <v>2939.2</v>
      </c>
    </row>
    <row r="108" spans="1:7" hidden="1" x14ac:dyDescent="0.25">
      <c r="A108" s="51" t="s">
        <v>28</v>
      </c>
      <c r="B108" s="44">
        <v>25</v>
      </c>
      <c r="C108" s="44">
        <v>309052</v>
      </c>
      <c r="D108" s="60" t="s">
        <v>83</v>
      </c>
      <c r="E108" s="53" t="s">
        <v>82</v>
      </c>
      <c r="F108" s="44">
        <f>$E$2/$I$2*E4</f>
        <v>24</v>
      </c>
      <c r="G108" s="54">
        <f>VLOOKUP(Tabulka25[[#This Row],[PLU]],'VIP ENG'!E:I,5,0)*Tabulka25[[#This Row],[Množství]]</f>
        <v>24710.399999999998</v>
      </c>
    </row>
    <row r="109" spans="1:7" hidden="1" x14ac:dyDescent="0.25">
      <c r="A109" s="51" t="s">
        <v>28</v>
      </c>
      <c r="B109" s="44">
        <v>25</v>
      </c>
      <c r="C109" s="44">
        <v>309003</v>
      </c>
      <c r="D109" s="60" t="s">
        <v>94</v>
      </c>
      <c r="E109" s="53" t="s">
        <v>82</v>
      </c>
      <c r="F109" s="44">
        <f>IF($E$2&gt;30,2,1)*$E$4</f>
        <v>4</v>
      </c>
      <c r="G109" s="54">
        <f>VLOOKUP(Tabulka25[[#This Row],[PLU]],'VIP ENG'!E:I,5,0)*Tabulka25[[#This Row],[Množství]]</f>
        <v>1122</v>
      </c>
    </row>
    <row r="110" spans="1:7" hidden="1" x14ac:dyDescent="0.25">
      <c r="A110" s="51" t="s">
        <v>28</v>
      </c>
      <c r="B110" s="44">
        <v>25</v>
      </c>
      <c r="C110" s="44">
        <v>509014</v>
      </c>
      <c r="D110" s="60" t="s">
        <v>30</v>
      </c>
      <c r="E110" s="53" t="s">
        <v>82</v>
      </c>
      <c r="F110" s="44" cm="1">
        <f t="array" ref="F110">_xlfn.IFS($E$2=25,"2",$E$2=30,"2",$E$2=35,"2",$E$2=40,"2",$E$2=45,"3",$E$2=50,"4",$E$2&gt;50,"4",TRUE,"1")*$E$4</f>
        <v>8</v>
      </c>
      <c r="G110" s="54">
        <f>VLOOKUP(Tabulka25[[#This Row],[PLU]],'VIP ENG'!E:I,5,0)*Tabulka25[[#This Row],[Množství]]</f>
        <v>264</v>
      </c>
    </row>
    <row r="111" spans="1:7" hidden="1" x14ac:dyDescent="0.25">
      <c r="A111" s="51" t="s">
        <v>28</v>
      </c>
      <c r="B111" s="44">
        <v>25</v>
      </c>
      <c r="C111" s="56">
        <v>509031</v>
      </c>
      <c r="D111" s="53" t="s">
        <v>85</v>
      </c>
      <c r="E111" s="53" t="s">
        <v>82</v>
      </c>
      <c r="F111" s="44">
        <f>$E$4</f>
        <v>2</v>
      </c>
      <c r="G111" s="54">
        <f>VLOOKUP(Tabulka25[[#This Row],[PLU]],'VIP ENG'!E:I,5,0)*Tabulka25[[#This Row],[Množství]]</f>
        <v>242</v>
      </c>
    </row>
    <row r="112" spans="1:7" hidden="1" x14ac:dyDescent="0.25">
      <c r="A112" s="51" t="s">
        <v>28</v>
      </c>
      <c r="B112" s="44">
        <v>25</v>
      </c>
      <c r="C112" s="63">
        <v>509011</v>
      </c>
      <c r="D112" s="60" t="s">
        <v>86</v>
      </c>
      <c r="E112" s="53" t="s">
        <v>24</v>
      </c>
      <c r="F112" s="44">
        <f>$E$4</f>
        <v>2</v>
      </c>
      <c r="G112" s="54">
        <f>VLOOKUP(Tabulka25[[#This Row],[PLU]],'VIP ENG'!E:I,5,0)*Tabulka25[[#This Row],[Množství]]</f>
        <v>31.5</v>
      </c>
    </row>
    <row r="113" spans="1:7" hidden="1" x14ac:dyDescent="0.25">
      <c r="A113" s="51" t="s">
        <v>28</v>
      </c>
      <c r="B113" s="44">
        <v>25</v>
      </c>
      <c r="C113" s="26">
        <v>509102</v>
      </c>
      <c r="D113" s="60" t="s">
        <v>95</v>
      </c>
      <c r="E113" s="53" t="s">
        <v>24</v>
      </c>
      <c r="F113" s="44">
        <f>IF($C$5="ANO",1,0)*$E$4</f>
        <v>2</v>
      </c>
      <c r="G113" s="54">
        <f>VLOOKUP(Tabulka25[[#This Row],[PLU]],'VIP ENG'!E:I,5,0)*Tabulka25[[#This Row],[Množství]]</f>
        <v>622.6</v>
      </c>
    </row>
    <row r="114" spans="1:7" hidden="1" x14ac:dyDescent="0.25">
      <c r="A114" s="51" t="s">
        <v>28</v>
      </c>
      <c r="B114" s="44">
        <v>25</v>
      </c>
      <c r="C114" s="44">
        <v>509035</v>
      </c>
      <c r="D114" s="60" t="s">
        <v>31</v>
      </c>
      <c r="E114" s="53" t="s">
        <v>24</v>
      </c>
      <c r="F114" s="44" cm="1">
        <f t="array" ref="F114">_xlfn.IFS($E$2=25,"1",$E$2=30,"1",$E$2=35,"0",$E$2=40,"0",$E$2=45,"0",$E$2=50,"2",$E$2&gt;50,"2",TRUE,"0")*$E$4</f>
        <v>4</v>
      </c>
      <c r="G114" s="54">
        <f>VLOOKUP(Tabulka25[[#This Row],[PLU]],'VIP ENG'!E:I,5,0)*Tabulka25[[#This Row],[Množství]]</f>
        <v>193.6</v>
      </c>
    </row>
    <row r="115" spans="1:7" hidden="1" x14ac:dyDescent="0.25">
      <c r="A115" s="51" t="s">
        <v>28</v>
      </c>
      <c r="B115" s="44">
        <v>25</v>
      </c>
      <c r="C115" s="44">
        <v>509036</v>
      </c>
      <c r="D115" s="60" t="s">
        <v>96</v>
      </c>
      <c r="E115" s="53" t="s">
        <v>24</v>
      </c>
      <c r="F115" s="44">
        <f>IF($E$2&gt;30,1,0)*$E$4</f>
        <v>2</v>
      </c>
      <c r="G115" s="54">
        <f>VLOOKUP(Tabulka25[[#This Row],[PLU]],'VIP ENG'!E:I,5,0)*Tabulka25[[#This Row],[Množství]]</f>
        <v>37.4</v>
      </c>
    </row>
    <row r="116" spans="1:7" hidden="1" x14ac:dyDescent="0.25">
      <c r="A116" s="51" t="s">
        <v>28</v>
      </c>
      <c r="B116" s="44">
        <v>25</v>
      </c>
      <c r="C116" s="44" t="s">
        <v>89</v>
      </c>
      <c r="D116" s="53" t="s">
        <v>89</v>
      </c>
      <c r="E116" s="53" t="s">
        <v>89</v>
      </c>
      <c r="F116" s="40" t="s">
        <v>90</v>
      </c>
      <c r="G116" s="65">
        <f>(SUM(G107:G115)*0.98)</f>
        <v>29559.445999999996</v>
      </c>
    </row>
    <row r="117" spans="1:7" hidden="1" x14ac:dyDescent="0.25">
      <c r="A117" s="51" t="s">
        <v>29</v>
      </c>
      <c r="B117" s="44">
        <v>30</v>
      </c>
      <c r="C117" s="62">
        <v>209302</v>
      </c>
      <c r="D117" s="60" t="s">
        <v>29</v>
      </c>
      <c r="E117" s="53" t="s">
        <v>82</v>
      </c>
      <c r="F117" s="44">
        <f>$E$4</f>
        <v>2</v>
      </c>
      <c r="G117" s="54">
        <f>VLOOKUP(Tabulka25[[#This Row],[PLU]],'VIP ENG'!E:I,5,0)*Tabulka25[[#This Row],[Množství]]</f>
        <v>3196.6</v>
      </c>
    </row>
    <row r="118" spans="1:7" hidden="1" x14ac:dyDescent="0.25">
      <c r="A118" s="51" t="s">
        <v>29</v>
      </c>
      <c r="B118" s="44">
        <v>30</v>
      </c>
      <c r="C118" s="44">
        <v>309052</v>
      </c>
      <c r="D118" s="60" t="s">
        <v>83</v>
      </c>
      <c r="E118" s="53" t="s">
        <v>82</v>
      </c>
      <c r="F118" s="44">
        <f>$E$2/$I$2*E4</f>
        <v>24</v>
      </c>
      <c r="G118" s="54">
        <f>VLOOKUP(Tabulka25[[#This Row],[PLU]],'VIP ENG'!E:I,5,0)*Tabulka25[[#This Row],[Množství]]</f>
        <v>24710.399999999998</v>
      </c>
    </row>
    <row r="119" spans="1:7" hidden="1" x14ac:dyDescent="0.25">
      <c r="A119" s="51" t="s">
        <v>29</v>
      </c>
      <c r="B119" s="44">
        <v>30</v>
      </c>
      <c r="C119" s="44">
        <v>309003</v>
      </c>
      <c r="D119" s="60" t="s">
        <v>94</v>
      </c>
      <c r="E119" s="53" t="s">
        <v>82</v>
      </c>
      <c r="F119" s="44">
        <f>IF($E$2&gt;30,2,1)*$E$4</f>
        <v>4</v>
      </c>
      <c r="G119" s="54">
        <f>VLOOKUP(Tabulka25[[#This Row],[PLU]],'VIP ENG'!E:I,5,0)*Tabulka25[[#This Row],[Množství]]</f>
        <v>1122</v>
      </c>
    </row>
    <row r="120" spans="1:7" hidden="1" x14ac:dyDescent="0.25">
      <c r="A120" s="51" t="s">
        <v>29</v>
      </c>
      <c r="B120" s="44">
        <v>30</v>
      </c>
      <c r="C120" s="44">
        <v>509014</v>
      </c>
      <c r="D120" s="60" t="s">
        <v>30</v>
      </c>
      <c r="E120" s="53" t="s">
        <v>82</v>
      </c>
      <c r="F120" s="44" cm="1">
        <f t="array" ref="F120">_xlfn.IFS($E$2=25,"2",$E$2=30,"2",$E$2=35,"2",$E$2=40,"2",$E$2=45,"3",$E$2=50,"4",$E$2&gt;50,"4",TRUE,"1")*$E$4</f>
        <v>8</v>
      </c>
      <c r="G120" s="54">
        <f>VLOOKUP(Tabulka25[[#This Row],[PLU]],'VIP ENG'!E:I,5,0)*Tabulka25[[#This Row],[Množství]]</f>
        <v>264</v>
      </c>
    </row>
    <row r="121" spans="1:7" hidden="1" x14ac:dyDescent="0.25">
      <c r="A121" s="51" t="s">
        <v>29</v>
      </c>
      <c r="B121" s="44">
        <v>30</v>
      </c>
      <c r="C121" s="56">
        <v>509031</v>
      </c>
      <c r="D121" s="53" t="s">
        <v>85</v>
      </c>
      <c r="E121" s="53" t="s">
        <v>82</v>
      </c>
      <c r="F121" s="44">
        <f>$E$4</f>
        <v>2</v>
      </c>
      <c r="G121" s="54">
        <f>VLOOKUP(Tabulka25[[#This Row],[PLU]],'VIP ENG'!E:I,5,0)*Tabulka25[[#This Row],[Množství]]</f>
        <v>242</v>
      </c>
    </row>
    <row r="122" spans="1:7" hidden="1" x14ac:dyDescent="0.25">
      <c r="A122" s="51" t="s">
        <v>29</v>
      </c>
      <c r="B122" s="44">
        <v>30</v>
      </c>
      <c r="C122" s="63">
        <v>509011</v>
      </c>
      <c r="D122" s="60" t="s">
        <v>86</v>
      </c>
      <c r="E122" s="53" t="s">
        <v>24</v>
      </c>
      <c r="F122" s="44">
        <f>$E$4</f>
        <v>2</v>
      </c>
      <c r="G122" s="54">
        <f>VLOOKUP(Tabulka25[[#This Row],[PLU]],'VIP ENG'!E:I,5,0)*Tabulka25[[#This Row],[Množství]]</f>
        <v>31.5</v>
      </c>
    </row>
    <row r="123" spans="1:7" hidden="1" x14ac:dyDescent="0.25">
      <c r="A123" s="51" t="s">
        <v>29</v>
      </c>
      <c r="B123" s="44">
        <v>30</v>
      </c>
      <c r="C123" s="26">
        <v>509102</v>
      </c>
      <c r="D123" s="60" t="s">
        <v>95</v>
      </c>
      <c r="E123" s="53" t="s">
        <v>24</v>
      </c>
      <c r="F123" s="44">
        <f>IF($C$5="ANO",1,0)*$E$4</f>
        <v>2</v>
      </c>
      <c r="G123" s="54">
        <f>VLOOKUP(Tabulka25[[#This Row],[PLU]],'VIP ENG'!E:I,5,0)*Tabulka25[[#This Row],[Množství]]</f>
        <v>622.6</v>
      </c>
    </row>
    <row r="124" spans="1:7" hidden="1" x14ac:dyDescent="0.25">
      <c r="A124" s="51" t="s">
        <v>29</v>
      </c>
      <c r="B124" s="44">
        <v>30</v>
      </c>
      <c r="C124" s="44">
        <v>509035</v>
      </c>
      <c r="D124" s="60" t="s">
        <v>31</v>
      </c>
      <c r="E124" s="53" t="s">
        <v>24</v>
      </c>
      <c r="F124" s="44" cm="1">
        <f t="array" ref="F124">_xlfn.IFS($E$2=25,"1",$E$2=30,"1",$E$2=35,"0",$E$2=40,"0",$E$2=45,"1",$E$2=50,"2",$E$2&gt;50,"2",TRUE,"0")*$E$4</f>
        <v>4</v>
      </c>
      <c r="G124" s="54">
        <f>VLOOKUP(Tabulka25[[#This Row],[PLU]],'VIP ENG'!E:I,5,0)*Tabulka25[[#This Row],[Množství]]</f>
        <v>193.6</v>
      </c>
    </row>
    <row r="125" spans="1:7" hidden="1" x14ac:dyDescent="0.25">
      <c r="A125" s="51" t="s">
        <v>29</v>
      </c>
      <c r="B125" s="44">
        <v>30</v>
      </c>
      <c r="C125" s="44">
        <v>509036</v>
      </c>
      <c r="D125" s="60" t="s">
        <v>96</v>
      </c>
      <c r="E125" s="53" t="s">
        <v>24</v>
      </c>
      <c r="F125" s="44">
        <f>IF($E$2&gt;30,1,0)*$E$4</f>
        <v>2</v>
      </c>
      <c r="G125" s="54">
        <f>VLOOKUP(Tabulka25[[#This Row],[PLU]],'VIP ENG'!E:I,5,0)*Tabulka25[[#This Row],[Množství]]</f>
        <v>37.4</v>
      </c>
    </row>
    <row r="126" spans="1:7" hidden="1" x14ac:dyDescent="0.25">
      <c r="A126" s="66" t="s">
        <v>29</v>
      </c>
      <c r="B126" s="67">
        <v>30</v>
      </c>
      <c r="C126" s="67" t="s">
        <v>89</v>
      </c>
      <c r="D126" s="68" t="s">
        <v>89</v>
      </c>
      <c r="E126" s="68" t="s">
        <v>89</v>
      </c>
      <c r="F126" s="40" t="s">
        <v>90</v>
      </c>
      <c r="G126" s="69">
        <f>(SUM(G117:G125)*0.98)</f>
        <v>29811.697999999993</v>
      </c>
    </row>
    <row r="127" spans="1:7" hidden="1" x14ac:dyDescent="0.25"/>
  </sheetData>
  <sheetProtection algorithmName="SHA-512" hashValue="SAAgkZL9kCNAA78TDLCVW+5M2S03FRr9B25pM95aW5gxZVigNCi1TRsTFBQ8oAjmqwur1EyS4uqf8T1UZ4RHcw==" saltValue="aRSJrnhSqq0S4XlpFIpd3g==" spinCount="100000" sheet="1" autoFilter="0" pivotTables="0"/>
  <dataConsolidate>
    <dataRefs count="2">
      <dataRef ref="A11" sheet=" Konfigurátor VIP" r:id="rId1"/>
      <dataRef ref="A11:H23" sheet=" Konfigurátor VIP" r:id="rId2"/>
    </dataRefs>
  </dataConsolidate>
  <dataValidations count="6">
    <dataValidation type="list" allowBlank="1" showInputMessage="1" showErrorMessage="1" sqref="C4:C5" xr:uid="{12F9FE43-68C9-4BBE-B8DA-35CEB427A6DF}">
      <formula1>$L$2:$L$3</formula1>
    </dataValidation>
    <dataValidation type="list" allowBlank="1" showInputMessage="1" showErrorMessage="1" sqref="C2" xr:uid="{A4E86478-4023-47BC-9DEC-D26CF73F1E0D}">
      <formula1>$M$2:$M$9</formula1>
    </dataValidation>
    <dataValidation type="list" allowBlank="1" showInputMessage="1" showErrorMessage="1" sqref="E2" xr:uid="{84F428E4-97EC-4F8D-9DFA-4C5604088DF8}">
      <formula1>$J$2:$J$13</formula1>
    </dataValidation>
    <dataValidation type="list" allowBlank="1" showInputMessage="1" showErrorMessage="1" sqref="C6" xr:uid="{7E0CE45C-6B23-40E0-858E-782A768D1A20}">
      <formula1>$O$2:$O$3</formula1>
    </dataValidation>
    <dataValidation type="list" allowBlank="1" showInputMessage="1" showErrorMessage="1" sqref="C7" xr:uid="{F093D9CB-D130-463B-ACC7-3F1724475203}">
      <formula1>$P$2:$P$6</formula1>
    </dataValidation>
    <dataValidation type="list" allowBlank="1" showInputMessage="1" showErrorMessage="1" sqref="E3" xr:uid="{9C7D55DC-A422-47C4-AC8A-072C0FC9E4AF}">
      <formula1>$K$2:$K$12</formula1>
    </dataValidation>
  </dataValidations>
  <pageMargins left="0.7" right="0.7" top="0.78740157499999996" bottom="0.78740157499999996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7d4236-a8a6-456e-9a4d-2c4425715bf1">
      <Terms xmlns="http://schemas.microsoft.com/office/infopath/2007/PartnerControls"/>
    </lcf76f155ced4ddcb4097134ff3c332f>
    <TaxCatchAll xmlns="4ac103a4-616f-454d-9aee-e408aef074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C5D1DA74149140A3ACEE0AB30A7416" ma:contentTypeVersion="18" ma:contentTypeDescription="Vytvoří nový dokument" ma:contentTypeScope="" ma:versionID="5b2c0f1a2a219423f0f57fc666474ba8">
  <xsd:schema xmlns:xsd="http://www.w3.org/2001/XMLSchema" xmlns:xs="http://www.w3.org/2001/XMLSchema" xmlns:p="http://schemas.microsoft.com/office/2006/metadata/properties" xmlns:ns2="fe7d4236-a8a6-456e-9a4d-2c4425715bf1" xmlns:ns3="4ac103a4-616f-454d-9aee-e408aef07446" targetNamespace="http://schemas.microsoft.com/office/2006/metadata/properties" ma:root="true" ma:fieldsID="fe0d5e9505220447a2288395b8eea363" ns2:_="" ns3:_="">
    <xsd:import namespace="fe7d4236-a8a6-456e-9a4d-2c4425715bf1"/>
    <xsd:import namespace="4ac103a4-616f-454d-9aee-e408aef0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d4236-a8a6-456e-9a4d-2c4425715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d1eacf4-c6d0-4095-a0f5-ac3d08d582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103a4-616f-454d-9aee-e408aef07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a00e10-8472-4020-b56a-2e94b88eeee4}" ma:internalName="TaxCatchAll" ma:showField="CatchAllData" ma:web="4ac103a4-616f-454d-9aee-e408aef0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2F559-72C0-4DFD-A13D-1F318217A4C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fe7d4236-a8a6-456e-9a4d-2c4425715bf1"/>
    <ds:schemaRef ds:uri="http://purl.org/dc/dcmitype/"/>
    <ds:schemaRef ds:uri="http://schemas.microsoft.com/office/infopath/2007/PartnerControls"/>
    <ds:schemaRef ds:uri="4ac103a4-616f-454d-9aee-e408aef07446"/>
  </ds:schemaRefs>
</ds:datastoreItem>
</file>

<file path=customXml/itemProps2.xml><?xml version="1.0" encoding="utf-8"?>
<ds:datastoreItem xmlns:ds="http://schemas.openxmlformats.org/officeDocument/2006/customXml" ds:itemID="{092E3D22-CF41-45FE-A9F4-82D9D188E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d4236-a8a6-456e-9a4d-2c4425715bf1"/>
    <ds:schemaRef ds:uri="4ac103a4-616f-454d-9aee-e408aef07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10912-3029-45EA-AAD0-FC78401DA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VIP ENG</vt:lpstr>
      <vt:lpstr>Configurator</vt:lpstr>
      <vt:lpstr>Configurator!Kriteria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Kučera</dc:creator>
  <cp:keywords/>
  <dc:description/>
  <cp:lastModifiedBy>Jaroslav Kučera</cp:lastModifiedBy>
  <cp:revision/>
  <cp:lastPrinted>2025-07-24T12:13:03Z</cp:lastPrinted>
  <dcterms:created xsi:type="dcterms:W3CDTF">2025-07-02T06:47:21Z</dcterms:created>
  <dcterms:modified xsi:type="dcterms:W3CDTF">2025-07-24T12:13:53Z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0x010100D4C5D1DA74149140A3ACEE0AB30A7416</vt:lpwstr>
  </property>
  <property fmtid="{D5CDD505-2E9C-101B-9397-08002B2CF9AE}" pid="3" name="MediaServiceImageTags">
    <vt:lpwstr/>
  </property>
</Properties>
</file>